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axBillWorkbook"/>
  <bookViews>
    <workbookView xWindow="360" yWindow="60" windowWidth="15480" windowHeight="9225" activeTab="1"/>
  </bookViews>
  <sheets>
    <sheet name="자료입력페이지" sheetId="1" r:id="rId1"/>
    <sheet name="세금계산서 출력페이지" sheetId="2" r:id="rId2"/>
  </sheets>
  <definedNames>
    <definedName name="_xlnm.Print_Area" localSheetId="1">'세금계산서 출력페이지'!$A$2:$AF$49</definedName>
    <definedName name="_xlnm.Print_Area" localSheetId="0">자료입력페이지!$A$2</definedName>
  </definedNames>
  <calcPr calcId="125725" fullPrecision="0"/>
</workbook>
</file>

<file path=xl/calcChain.xml><?xml version="1.0" encoding="utf-8"?>
<calcChain xmlns="http://schemas.openxmlformats.org/spreadsheetml/2006/main">
  <c r="O21" i="2"/>
  <c r="AC4"/>
  <c r="AD4"/>
  <c r="AD29" s="1"/>
  <c r="AC5"/>
  <c r="AF4"/>
  <c r="AF29" s="1"/>
  <c r="AE4"/>
  <c r="AB4"/>
  <c r="AB29" s="1"/>
  <c r="AA4"/>
  <c r="L5"/>
  <c r="L30" s="1"/>
  <c r="AD3"/>
  <c r="AA3"/>
  <c r="AA28" s="1"/>
  <c r="AE29"/>
  <c r="AC29"/>
  <c r="AA29"/>
  <c r="AD28"/>
  <c r="O46"/>
  <c r="O20"/>
  <c r="O45" s="1"/>
  <c r="L21"/>
  <c r="L46" s="1"/>
  <c r="L20"/>
  <c r="L45" s="1"/>
  <c r="C21"/>
  <c r="C46" s="1"/>
  <c r="C20"/>
  <c r="C45" s="1"/>
  <c r="I20"/>
  <c r="I46" s="1"/>
  <c r="I19"/>
  <c r="I44" s="1"/>
  <c r="I18"/>
  <c r="I43" s="1"/>
  <c r="I17"/>
  <c r="I42" s="1"/>
  <c r="AB14"/>
  <c r="AB39" s="1"/>
  <c r="AD47"/>
  <c r="AD22"/>
  <c r="U9"/>
  <c r="U34" s="1"/>
  <c r="E5"/>
  <c r="F5"/>
  <c r="F30" s="1"/>
  <c r="G5"/>
  <c r="I5"/>
  <c r="J5"/>
  <c r="M5"/>
  <c r="N5"/>
  <c r="O5"/>
  <c r="P5"/>
  <c r="U5"/>
  <c r="V5"/>
  <c r="W5"/>
  <c r="Y5"/>
  <c r="Z5"/>
  <c r="AB5"/>
  <c r="AD5"/>
  <c r="AD30" s="1"/>
  <c r="AE5"/>
  <c r="AF5"/>
  <c r="AF30" s="1"/>
  <c r="E7"/>
  <c r="L7"/>
  <c r="L32" s="1"/>
  <c r="U7"/>
  <c r="AB7"/>
  <c r="AB32" s="1"/>
  <c r="E9"/>
  <c r="E11"/>
  <c r="E36" s="1"/>
  <c r="L11"/>
  <c r="U11"/>
  <c r="U36" s="1"/>
  <c r="AB11"/>
  <c r="A15"/>
  <c r="C15"/>
  <c r="D15"/>
  <c r="A17"/>
  <c r="B17"/>
  <c r="C17"/>
  <c r="L17"/>
  <c r="O17"/>
  <c r="C18"/>
  <c r="L18"/>
  <c r="O18"/>
  <c r="C19"/>
  <c r="L19"/>
  <c r="O19"/>
  <c r="E30"/>
  <c r="G30"/>
  <c r="H30"/>
  <c r="I30"/>
  <c r="J30"/>
  <c r="K30"/>
  <c r="M30"/>
  <c r="N30"/>
  <c r="O30"/>
  <c r="P30"/>
  <c r="U30"/>
  <c r="V30"/>
  <c r="W30"/>
  <c r="Y30"/>
  <c r="Z30"/>
  <c r="AB30"/>
  <c r="AC30"/>
  <c r="AE30"/>
  <c r="E32"/>
  <c r="U32"/>
  <c r="E34"/>
  <c r="L36"/>
  <c r="AB36"/>
  <c r="A40"/>
  <c r="C40"/>
  <c r="D40"/>
  <c r="A42"/>
  <c r="B42"/>
  <c r="C42"/>
  <c r="L42"/>
  <c r="O42"/>
  <c r="A43"/>
  <c r="B43"/>
  <c r="C43"/>
  <c r="L43"/>
  <c r="O43"/>
  <c r="A44"/>
  <c r="B44"/>
  <c r="C44"/>
  <c r="L44"/>
  <c r="O44"/>
  <c r="A46"/>
  <c r="B46"/>
  <c r="I17" i="1"/>
  <c r="G17" s="1"/>
  <c r="I16"/>
  <c r="G16"/>
  <c r="H16" s="1"/>
  <c r="T17" i="2"/>
  <c r="T42" s="1"/>
  <c r="I18" i="1"/>
  <c r="G18" s="1"/>
  <c r="I19"/>
  <c r="G19"/>
  <c r="H19" s="1"/>
  <c r="Z20" i="2" s="1"/>
  <c r="Z45" s="1"/>
  <c r="T20"/>
  <c r="T45" s="1"/>
  <c r="I20" i="1"/>
  <c r="G20" s="1"/>
  <c r="T21" i="2" l="1"/>
  <c r="T46" s="1"/>
  <c r="H20" i="1"/>
  <c r="Z21" i="2" s="1"/>
  <c r="Z46" s="1"/>
  <c r="T19"/>
  <c r="T44" s="1"/>
  <c r="H18" i="1"/>
  <c r="Z19" i="2" s="1"/>
  <c r="Z44" s="1"/>
  <c r="Z17"/>
  <c r="Z42" s="1"/>
  <c r="T18"/>
  <c r="T43" s="1"/>
  <c r="H17" i="1"/>
  <c r="Z18" i="2" s="1"/>
  <c r="Z43" s="1"/>
  <c r="G21" i="1"/>
  <c r="I21"/>
  <c r="A23" i="2" s="1"/>
  <c r="A48" s="1"/>
  <c r="G15" l="1"/>
  <c r="I15"/>
  <c r="I40" s="1"/>
  <c r="K15"/>
  <c r="K40" s="1"/>
  <c r="M15"/>
  <c r="M40" s="1"/>
  <c r="O15"/>
  <c r="O40" s="1"/>
  <c r="Q15"/>
  <c r="Q40" s="1"/>
  <c r="H15"/>
  <c r="H40" s="1"/>
  <c r="J15"/>
  <c r="J40" s="1"/>
  <c r="L15"/>
  <c r="L40" s="1"/>
  <c r="N15"/>
  <c r="N40" s="1"/>
  <c r="P15"/>
  <c r="P40" s="1"/>
  <c r="H21" i="1"/>
  <c r="AA15" i="2" l="1"/>
  <c r="AA40" s="1"/>
  <c r="Z15"/>
  <c r="Z40" s="1"/>
  <c r="Y15"/>
  <c r="Y40" s="1"/>
  <c r="X15"/>
  <c r="X40" s="1"/>
  <c r="W15"/>
  <c r="W40" s="1"/>
  <c r="V15"/>
  <c r="V40" s="1"/>
  <c r="U15"/>
  <c r="U40" s="1"/>
  <c r="T15"/>
  <c r="T40" s="1"/>
  <c r="S15"/>
  <c r="S40" s="1"/>
  <c r="R15"/>
  <c r="R40" s="1"/>
  <c r="E15"/>
  <c r="E40" s="1"/>
  <c r="G40"/>
</calcChain>
</file>

<file path=xl/sharedStrings.xml><?xml version="1.0" encoding="utf-8"?>
<sst xmlns="http://schemas.openxmlformats.org/spreadsheetml/2006/main" count="211" uniqueCount="127">
  <si>
    <t>품목</t>
    <phoneticPr fontId="2" type="noConversion"/>
  </si>
  <si>
    <t>규격</t>
    <phoneticPr fontId="2" type="noConversion"/>
  </si>
  <si>
    <t>수량</t>
    <phoneticPr fontId="2" type="noConversion"/>
  </si>
  <si>
    <t>단가</t>
    <phoneticPr fontId="2" type="noConversion"/>
  </si>
  <si>
    <t>공급가액</t>
    <phoneticPr fontId="2" type="noConversion"/>
  </si>
  <si>
    <t>부가세</t>
    <phoneticPr fontId="2" type="noConversion"/>
  </si>
  <si>
    <t>발행금액</t>
    <phoneticPr fontId="2" type="noConversion"/>
  </si>
  <si>
    <t>책   번   호</t>
    <phoneticPr fontId="4" type="noConversion"/>
  </si>
  <si>
    <t>권</t>
    <phoneticPr fontId="2" type="noConversion"/>
  </si>
  <si>
    <t>호</t>
    <phoneticPr fontId="4" type="noConversion"/>
  </si>
  <si>
    <t>일 련 번 호</t>
    <phoneticPr fontId="4" type="noConversion"/>
  </si>
  <si>
    <t>공 급 자</t>
    <phoneticPr fontId="4" type="noConversion"/>
  </si>
  <si>
    <t>등록번호</t>
    <phoneticPr fontId="4" type="noConversion"/>
  </si>
  <si>
    <t>-</t>
    <phoneticPr fontId="2" type="noConversion"/>
  </si>
  <si>
    <t>공급받는자</t>
    <phoneticPr fontId="4" type="noConversion"/>
  </si>
  <si>
    <t>상     호</t>
    <phoneticPr fontId="4" type="noConversion"/>
  </si>
  <si>
    <t>성명</t>
    <phoneticPr fontId="4" type="noConversion"/>
  </si>
  <si>
    <t>인</t>
    <phoneticPr fontId="4" type="noConversion"/>
  </si>
  <si>
    <t>(법인명)</t>
    <phoneticPr fontId="4" type="noConversion"/>
  </si>
  <si>
    <t>(법인명)</t>
    <phoneticPr fontId="4" type="noConversion"/>
  </si>
  <si>
    <t>사 업 장</t>
    <phoneticPr fontId="4" type="noConversion"/>
  </si>
  <si>
    <t>주     소</t>
    <phoneticPr fontId="4" type="noConversion"/>
  </si>
  <si>
    <t>업     태</t>
    <phoneticPr fontId="4" type="noConversion"/>
  </si>
  <si>
    <t>종목</t>
    <phoneticPr fontId="4" type="noConversion"/>
  </si>
  <si>
    <t>작     성</t>
    <phoneticPr fontId="4" type="noConversion"/>
  </si>
  <si>
    <t>공      급      가      액</t>
    <phoneticPr fontId="4" type="noConversion"/>
  </si>
  <si>
    <t>세               액</t>
    <phoneticPr fontId="4" type="noConversion"/>
  </si>
  <si>
    <t>비      고</t>
    <phoneticPr fontId="4" type="noConversion"/>
  </si>
  <si>
    <t>년</t>
    <phoneticPr fontId="4" type="noConversion"/>
  </si>
  <si>
    <t>월</t>
    <phoneticPr fontId="4" type="noConversion"/>
  </si>
  <si>
    <t>일</t>
    <phoneticPr fontId="4" type="noConversion"/>
  </si>
  <si>
    <t>공란수</t>
    <phoneticPr fontId="4" type="noConversion"/>
  </si>
  <si>
    <t>백</t>
    <phoneticPr fontId="4" type="noConversion"/>
  </si>
  <si>
    <t>십</t>
    <phoneticPr fontId="4" type="noConversion"/>
  </si>
  <si>
    <t>억</t>
    <phoneticPr fontId="4" type="noConversion"/>
  </si>
  <si>
    <t>천</t>
    <phoneticPr fontId="4" type="noConversion"/>
  </si>
  <si>
    <t>만</t>
    <phoneticPr fontId="4" type="noConversion"/>
  </si>
  <si>
    <t>월</t>
    <phoneticPr fontId="4" type="noConversion"/>
  </si>
  <si>
    <t>일</t>
    <phoneticPr fontId="4" type="noConversion"/>
  </si>
  <si>
    <t>품          목</t>
    <phoneticPr fontId="4" type="noConversion"/>
  </si>
  <si>
    <t>규격</t>
    <phoneticPr fontId="4" type="noConversion"/>
  </si>
  <si>
    <t>수량</t>
    <phoneticPr fontId="4" type="noConversion"/>
  </si>
  <si>
    <t>단      가</t>
    <phoneticPr fontId="4" type="noConversion"/>
  </si>
  <si>
    <t>공  급  가  액</t>
    <phoneticPr fontId="4" type="noConversion"/>
  </si>
  <si>
    <t>세        액</t>
    <phoneticPr fontId="4" type="noConversion"/>
  </si>
  <si>
    <t>비고</t>
    <phoneticPr fontId="4" type="noConversion"/>
  </si>
  <si>
    <t>합계금액</t>
    <phoneticPr fontId="4" type="noConversion"/>
  </si>
  <si>
    <t>현  금</t>
    <phoneticPr fontId="4" type="noConversion"/>
  </si>
  <si>
    <t>수  표</t>
    <phoneticPr fontId="4" type="noConversion"/>
  </si>
  <si>
    <t>어  음</t>
    <phoneticPr fontId="4" type="noConversion"/>
  </si>
  <si>
    <t>외상미수금</t>
    <phoneticPr fontId="4" type="noConversion"/>
  </si>
  <si>
    <t xml:space="preserve">이 금액을 </t>
    <phoneticPr fontId="4" type="noConversion"/>
  </si>
  <si>
    <t>함</t>
    <phoneticPr fontId="4" type="noConversion"/>
  </si>
  <si>
    <t>책   번   호</t>
    <phoneticPr fontId="4" type="noConversion"/>
  </si>
  <si>
    <t>권</t>
    <phoneticPr fontId="2" type="noConversion"/>
  </si>
  <si>
    <t>호</t>
    <phoneticPr fontId="4" type="noConversion"/>
  </si>
  <si>
    <t>성명</t>
    <phoneticPr fontId="4" type="noConversion"/>
  </si>
  <si>
    <t>인</t>
    <phoneticPr fontId="4" type="noConversion"/>
  </si>
  <si>
    <t>상     호</t>
    <phoneticPr fontId="4" type="noConversion"/>
  </si>
  <si>
    <t>공      급       가      액</t>
    <phoneticPr fontId="4" type="noConversion"/>
  </si>
  <si>
    <t>세                액</t>
    <phoneticPr fontId="4" type="noConversion"/>
  </si>
  <si>
    <t>비     고</t>
    <phoneticPr fontId="4" type="noConversion"/>
  </si>
  <si>
    <t>품          목</t>
    <phoneticPr fontId="4" type="noConversion"/>
  </si>
  <si>
    <t>규격</t>
    <phoneticPr fontId="4" type="noConversion"/>
  </si>
  <si>
    <t>수량</t>
    <phoneticPr fontId="4" type="noConversion"/>
  </si>
  <si>
    <t>단      가</t>
    <phoneticPr fontId="4" type="noConversion"/>
  </si>
  <si>
    <t>공  급  가  액</t>
    <phoneticPr fontId="4" type="noConversion"/>
  </si>
  <si>
    <t>세        액</t>
    <phoneticPr fontId="4" type="noConversion"/>
  </si>
  <si>
    <t>비고</t>
    <phoneticPr fontId="4" type="noConversion"/>
  </si>
  <si>
    <t>서울시  서초구 서초동 123</t>
    <phoneticPr fontId="2" type="noConversion"/>
  </si>
  <si>
    <t>㈜테스트</t>
    <phoneticPr fontId="2" type="noConversion"/>
  </si>
  <si>
    <t>상호</t>
    <phoneticPr fontId="2" type="noConversion"/>
  </si>
  <si>
    <t>사업자등록번호</t>
    <phoneticPr fontId="2" type="noConversion"/>
  </si>
  <si>
    <t>대표자성명</t>
    <phoneticPr fontId="2" type="noConversion"/>
  </si>
  <si>
    <t>주소</t>
    <phoneticPr fontId="2" type="noConversion"/>
  </si>
  <si>
    <t>업태</t>
    <phoneticPr fontId="2" type="noConversion"/>
  </si>
  <si>
    <t>종목</t>
    <phoneticPr fontId="2" type="noConversion"/>
  </si>
  <si>
    <t>상호</t>
    <phoneticPr fontId="2" type="noConversion"/>
  </si>
  <si>
    <t>사업자등록번호</t>
    <phoneticPr fontId="2" type="noConversion"/>
  </si>
  <si>
    <t>대표자성명</t>
    <phoneticPr fontId="2" type="noConversion"/>
  </si>
  <si>
    <t>주소</t>
    <phoneticPr fontId="2" type="noConversion"/>
  </si>
  <si>
    <t>업태</t>
    <phoneticPr fontId="2" type="noConversion"/>
  </si>
  <si>
    <t>종목</t>
    <phoneticPr fontId="2" type="noConversion"/>
  </si>
  <si>
    <t>비고</t>
    <phoneticPr fontId="2" type="noConversion"/>
  </si>
  <si>
    <t>품목 1</t>
    <phoneticPr fontId="2" type="noConversion"/>
  </si>
  <si>
    <t>품목 2</t>
    <phoneticPr fontId="2" type="noConversion"/>
  </si>
  <si>
    <t>품목 3</t>
    <phoneticPr fontId="2" type="noConversion"/>
  </si>
  <si>
    <t>합계금액</t>
    <phoneticPr fontId="2" type="noConversion"/>
  </si>
  <si>
    <r>
      <t xml:space="preserve">세 금 계 산 서 </t>
    </r>
    <r>
      <rPr>
        <b/>
        <sz val="12"/>
        <color indexed="12"/>
        <rFont val="굴림"/>
        <family val="3"/>
        <charset val="129"/>
      </rPr>
      <t>(공급받는자보관용)</t>
    </r>
    <phoneticPr fontId="2" type="noConversion"/>
  </si>
  <si>
    <r>
      <t xml:space="preserve">세 금 계 산 서 </t>
    </r>
    <r>
      <rPr>
        <b/>
        <sz val="12"/>
        <color indexed="10"/>
        <rFont val="굴림"/>
        <family val="3"/>
        <charset val="129"/>
      </rPr>
      <t>(공급자보관용)</t>
    </r>
    <phoneticPr fontId="4" type="noConversion"/>
  </si>
  <si>
    <t>온라인정보제공</t>
    <phoneticPr fontId="2" type="noConversion"/>
  </si>
  <si>
    <t>인터넷서비스</t>
    <phoneticPr fontId="2" type="noConversion"/>
  </si>
  <si>
    <t>111-11-11111</t>
    <phoneticPr fontId="2" type="noConversion"/>
  </si>
  <si>
    <t>222-22-222222</t>
    <phoneticPr fontId="2" type="noConversion"/>
  </si>
  <si>
    <t xml:space="preserve">서울시 강남구 삼성동 123 </t>
    <phoneticPr fontId="2" type="noConversion"/>
  </si>
  <si>
    <t>이두나</t>
    <phoneticPr fontId="2" type="noConversion"/>
  </si>
  <si>
    <t>김하나</t>
    <phoneticPr fontId="2" type="noConversion"/>
  </si>
  <si>
    <t>부품제조</t>
    <phoneticPr fontId="2" type="noConversion"/>
  </si>
  <si>
    <t>제조</t>
    <phoneticPr fontId="2" type="noConversion"/>
  </si>
  <si>
    <t>공급자 정보입력</t>
    <phoneticPr fontId="2" type="noConversion"/>
  </si>
  <si>
    <t>공급받는자 정보입력</t>
    <phoneticPr fontId="2" type="noConversion"/>
  </si>
  <si>
    <t>품목자료입력</t>
    <phoneticPr fontId="2" type="noConversion"/>
  </si>
  <si>
    <t>㈜ 김하나쇼핑몰</t>
    <phoneticPr fontId="2" type="noConversion"/>
  </si>
  <si>
    <t>품목 4</t>
    <phoneticPr fontId="2" type="noConversion"/>
  </si>
  <si>
    <t>품목 5</t>
    <phoneticPr fontId="2" type="noConversion"/>
  </si>
  <si>
    <t>5과자</t>
    <phoneticPr fontId="2" type="noConversion"/>
  </si>
  <si>
    <t>4음료</t>
    <phoneticPr fontId="2" type="noConversion"/>
  </si>
  <si>
    <t>1시계</t>
    <phoneticPr fontId="2" type="noConversion"/>
  </si>
  <si>
    <t>2반지</t>
    <phoneticPr fontId="2" type="noConversion"/>
  </si>
  <si>
    <t>3라면</t>
    <phoneticPr fontId="2" type="noConversion"/>
  </si>
  <si>
    <t>인쇄용지(특급)34g/m2 182mmx128mm</t>
    <phoneticPr fontId="2" type="noConversion"/>
  </si>
  <si>
    <t>인쇄용지(특급)34g/m2 182mmx128mm</t>
    <phoneticPr fontId="4" type="noConversion"/>
  </si>
  <si>
    <t>22226-28131일 '96.3.27승인</t>
    <phoneticPr fontId="4" type="noConversion"/>
  </si>
  <si>
    <t>[별지 제11호 서식]</t>
    <phoneticPr fontId="4" type="noConversion"/>
  </si>
  <si>
    <t xml:space="preserve"> 부분은 사용자가 입력할 부분임 (나머지는 자동계산됨)</t>
    <phoneticPr fontId="2" type="noConversion"/>
  </si>
  <si>
    <t>작성일자(발행)</t>
    <phoneticPr fontId="2" type="noConversion"/>
  </si>
  <si>
    <t>책번호</t>
    <phoneticPr fontId="2" type="noConversion"/>
  </si>
  <si>
    <t>일련번호</t>
    <phoneticPr fontId="2" type="noConversion"/>
  </si>
  <si>
    <t>권</t>
    <phoneticPr fontId="2" type="noConversion"/>
  </si>
  <si>
    <t>호</t>
    <phoneticPr fontId="2" type="noConversion"/>
  </si>
  <si>
    <t>세금계산서 자동계산발행 (세금계산서출력화면)</t>
    <phoneticPr fontId="2" type="noConversion"/>
  </si>
  <si>
    <t>세금계산서 자동계산발행 (자료입력화면)</t>
    <phoneticPr fontId="2" type="noConversion"/>
  </si>
  <si>
    <t xml:space="preserve"> * 입력하신 내용의 세금계산서 출력페이지는 아래 시트지 "세금계산서 출력페이지" 부분에서 있습니다.</t>
    <phoneticPr fontId="2" type="noConversion"/>
  </si>
  <si>
    <t>32-345</t>
    <phoneticPr fontId="2" type="noConversion"/>
  </si>
  <si>
    <t>02</t>
    <phoneticPr fontId="2" type="noConversion"/>
  </si>
  <si>
    <t>11</t>
    <phoneticPr fontId="2" type="noConversion"/>
  </si>
  <si>
    <t>책번호,일련번호입력</t>
    <phoneticPr fontId="2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</si>
</sst>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_);[Red]\(#,##0\)"/>
    <numFmt numFmtId="177" formatCode="0;[Red]0"/>
    <numFmt numFmtId="182" formatCode="#,##0_ "/>
    <numFmt numFmtId="188" formatCode="yyyy&quot;-&quot;mm&quot;-&quot;dd;@"/>
  </numFmts>
  <fonts count="35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color indexed="12"/>
      <name val="굴림"/>
      <family val="3"/>
      <charset val="129"/>
    </font>
    <font>
      <sz val="11"/>
      <name val="궁서체"/>
      <family val="1"/>
      <charset val="129"/>
    </font>
    <font>
      <sz val="10"/>
      <color indexed="12"/>
      <name val="굴림"/>
      <family val="3"/>
      <charset val="129"/>
    </font>
    <font>
      <sz val="10"/>
      <name val="굴림"/>
      <family val="3"/>
      <charset val="129"/>
    </font>
    <font>
      <b/>
      <sz val="22"/>
      <color indexed="12"/>
      <name val="굴림"/>
      <family val="3"/>
      <charset val="129"/>
    </font>
    <font>
      <b/>
      <sz val="10"/>
      <color indexed="12"/>
      <name val="굴림"/>
      <family val="3"/>
      <charset val="129"/>
    </font>
    <font>
      <sz val="9"/>
      <color indexed="12"/>
      <name val="굴림"/>
      <family val="3"/>
      <charset val="129"/>
    </font>
    <font>
      <sz val="11"/>
      <color indexed="12"/>
      <name val="굴림"/>
      <family val="3"/>
      <charset val="129"/>
    </font>
    <font>
      <sz val="8"/>
      <color indexed="48"/>
      <name val="굴림"/>
      <family val="3"/>
      <charset val="129"/>
    </font>
    <font>
      <sz val="8"/>
      <color indexed="10"/>
      <name val="굴림"/>
      <family val="3"/>
      <charset val="129"/>
    </font>
    <font>
      <sz val="10"/>
      <color indexed="10"/>
      <name val="굴림"/>
      <family val="3"/>
      <charset val="129"/>
    </font>
    <font>
      <b/>
      <sz val="22"/>
      <color indexed="10"/>
      <name val="굴림"/>
      <family val="3"/>
      <charset val="129"/>
    </font>
    <font>
      <b/>
      <sz val="10"/>
      <color indexed="10"/>
      <name val="굴림"/>
      <family val="3"/>
      <charset val="129"/>
    </font>
    <font>
      <sz val="9"/>
      <color indexed="10"/>
      <name val="굴림"/>
      <family val="3"/>
      <charset val="129"/>
    </font>
    <font>
      <sz val="11"/>
      <color indexed="10"/>
      <name val="굴림"/>
      <family val="3"/>
      <charset val="129"/>
    </font>
    <font>
      <u/>
      <sz val="11"/>
      <color indexed="12"/>
      <name val="돋움"/>
      <family val="3"/>
      <charset val="129"/>
    </font>
    <font>
      <b/>
      <u/>
      <sz val="20"/>
      <color indexed="10"/>
      <name val="굴림"/>
      <family val="3"/>
      <charset val="129"/>
    </font>
    <font>
      <sz val="11"/>
      <name val="굴림"/>
      <family val="3"/>
      <charset val="129"/>
    </font>
    <font>
      <sz val="9"/>
      <name val="굴림"/>
      <family val="3"/>
      <charset val="129"/>
    </font>
    <font>
      <sz val="10"/>
      <color indexed="9"/>
      <name val="굴림"/>
      <family val="3"/>
      <charset val="129"/>
    </font>
    <font>
      <b/>
      <sz val="11"/>
      <color indexed="10"/>
      <name val="굴림"/>
      <family val="3"/>
      <charset val="129"/>
    </font>
    <font>
      <b/>
      <sz val="11"/>
      <name val="굴림"/>
      <family val="3"/>
      <charset val="129"/>
    </font>
    <font>
      <b/>
      <sz val="12"/>
      <name val="굴림"/>
      <family val="3"/>
      <charset val="129"/>
    </font>
    <font>
      <sz val="8"/>
      <name val="굴림"/>
      <family val="3"/>
      <charset val="129"/>
    </font>
    <font>
      <b/>
      <sz val="10"/>
      <name val="굴림"/>
      <family val="3"/>
      <charset val="129"/>
    </font>
    <font>
      <b/>
      <u/>
      <sz val="11"/>
      <color indexed="12"/>
      <name val="굴림"/>
      <family val="3"/>
      <charset val="129"/>
    </font>
    <font>
      <b/>
      <u/>
      <sz val="11"/>
      <color indexed="10"/>
      <name val="굴림"/>
      <family val="3"/>
      <charset val="129"/>
    </font>
    <font>
      <sz val="18"/>
      <color indexed="12"/>
      <name val="굴림"/>
      <family val="3"/>
      <charset val="129"/>
    </font>
    <font>
      <b/>
      <sz val="14"/>
      <name val="굴림"/>
      <family val="3"/>
      <charset val="129"/>
    </font>
    <font>
      <b/>
      <sz val="12"/>
      <color indexed="12"/>
      <name val="굴림"/>
      <family val="3"/>
      <charset val="129"/>
    </font>
    <font>
      <b/>
      <sz val="12"/>
      <color indexed="10"/>
      <name val="굴림"/>
      <family val="3"/>
      <charset val="129"/>
    </font>
    <font>
      <b/>
      <u/>
      <sz val="16"/>
      <color indexed="12"/>
      <name val="굴림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29">
    <border>
      <left/>
      <right/>
      <top/>
      <bottom/>
      <diagonal/>
    </border>
    <border>
      <left/>
      <right style="thin">
        <color indexed="12"/>
      </right>
      <top style="medium">
        <color indexed="12"/>
      </top>
      <bottom style="thin">
        <color indexed="12"/>
      </bottom>
      <diagonal/>
    </border>
    <border>
      <left/>
      <right style="medium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dotted">
        <color indexed="64"/>
      </top>
      <bottom/>
      <diagonal/>
    </border>
    <border>
      <left/>
      <right style="thin">
        <color indexed="10"/>
      </right>
      <top style="medium">
        <color indexed="10"/>
      </top>
      <bottom style="thin">
        <color indexed="10"/>
      </bottom>
      <diagonal/>
    </border>
    <border>
      <left/>
      <right style="medium">
        <color indexed="10"/>
      </right>
      <top style="medium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medium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/>
      <right/>
      <top style="thin">
        <color indexed="12"/>
      </top>
      <bottom style="medium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medium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thin">
        <color indexed="64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thin">
        <color indexed="64"/>
      </bottom>
      <diagonal/>
    </border>
    <border>
      <left style="medium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2"/>
      </right>
      <top style="thin">
        <color indexed="64"/>
      </top>
      <bottom style="thin">
        <color indexed="64"/>
      </bottom>
      <diagonal/>
    </border>
    <border>
      <left style="medium">
        <color indexed="12"/>
      </left>
      <right style="thin">
        <color indexed="64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medium">
        <color indexed="12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2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12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medium">
        <color indexed="10"/>
      </right>
      <top style="thin">
        <color indexed="10"/>
      </top>
      <bottom/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medium">
        <color indexed="12"/>
      </right>
      <top style="thin">
        <color indexed="12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/>
      <top style="medium">
        <color indexed="12"/>
      </top>
      <bottom style="medium">
        <color indexed="12"/>
      </bottom>
      <diagonal/>
    </border>
    <border>
      <left/>
      <right/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 style="thin">
        <color indexed="12"/>
      </left>
      <right/>
      <top style="medium">
        <color indexed="12"/>
      </top>
      <bottom style="thin">
        <color indexed="12"/>
      </bottom>
      <diagonal/>
    </border>
    <border>
      <left/>
      <right/>
      <top style="medium">
        <color indexed="12"/>
      </top>
      <bottom style="thin">
        <color indexed="12"/>
      </bottom>
      <diagonal/>
    </border>
    <border>
      <left style="thin">
        <color indexed="10"/>
      </left>
      <right/>
      <top style="medium">
        <color indexed="10"/>
      </top>
      <bottom style="thin">
        <color indexed="10"/>
      </bottom>
      <diagonal/>
    </border>
    <border>
      <left/>
      <right/>
      <top style="medium">
        <color indexed="10"/>
      </top>
      <bottom style="thin">
        <color indexed="10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medium">
        <color indexed="12"/>
      </right>
      <top style="thin">
        <color indexed="12"/>
      </top>
      <bottom style="medium">
        <color indexed="12"/>
      </bottom>
      <diagonal/>
    </border>
    <border>
      <left/>
      <right/>
      <top style="medium">
        <color indexed="12"/>
      </top>
      <bottom/>
      <diagonal/>
    </border>
    <border>
      <left/>
      <right/>
      <top/>
      <bottom style="medium">
        <color indexed="12"/>
      </bottom>
      <diagonal/>
    </border>
    <border>
      <left/>
      <right/>
      <top/>
      <bottom style="medium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medium">
        <color indexed="10"/>
      </top>
      <bottom/>
      <diagonal/>
    </border>
    <border>
      <left style="medium">
        <color indexed="10"/>
      </left>
      <right/>
      <top style="thin">
        <color indexed="10"/>
      </top>
      <bottom style="medium">
        <color indexed="10"/>
      </bottom>
      <diagonal/>
    </border>
    <border>
      <left/>
      <right/>
      <top style="thin">
        <color indexed="10"/>
      </top>
      <bottom style="medium">
        <color indexed="10"/>
      </bottom>
      <diagonal/>
    </border>
    <border>
      <left/>
      <right style="thin">
        <color indexed="10"/>
      </right>
      <top style="thin">
        <color indexed="10"/>
      </top>
      <bottom style="medium">
        <color indexed="10"/>
      </bottom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medium">
        <color indexed="10"/>
      </bottom>
      <diagonal/>
    </border>
    <border>
      <left/>
      <right style="medium">
        <color indexed="10"/>
      </right>
      <top style="thin">
        <color indexed="10"/>
      </top>
      <bottom/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 style="thin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/>
      <diagonal/>
    </border>
    <border>
      <left/>
      <right style="thin">
        <color indexed="10"/>
      </right>
      <top/>
      <bottom style="medium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/>
      <diagonal/>
    </border>
    <border>
      <left style="medium">
        <color indexed="10"/>
      </left>
      <right style="thin">
        <color indexed="10"/>
      </right>
      <top/>
      <bottom/>
      <diagonal/>
    </border>
    <border>
      <left style="medium">
        <color indexed="10"/>
      </left>
      <right style="thin">
        <color indexed="10"/>
      </right>
      <top/>
      <bottom style="medium">
        <color indexed="10"/>
      </bottom>
      <diagonal/>
    </border>
    <border>
      <left style="thin">
        <color indexed="10"/>
      </left>
      <right style="thin">
        <color indexed="10"/>
      </right>
      <top/>
      <bottom/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/>
      <bottom style="thin">
        <color indexed="10"/>
      </bottom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 style="thin">
        <color indexed="10"/>
      </right>
      <top/>
      <bottom style="medium">
        <color indexed="10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/>
      <right style="thin">
        <color indexed="10"/>
      </right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/>
      <bottom style="thin">
        <color indexed="10"/>
      </bottom>
      <diagonal/>
    </border>
    <border>
      <left style="medium">
        <color indexed="12"/>
      </left>
      <right/>
      <top style="thin">
        <color indexed="12"/>
      </top>
      <bottom style="medium">
        <color indexed="12"/>
      </bottom>
      <diagonal/>
    </border>
    <border>
      <left/>
      <right style="thin">
        <color indexed="12"/>
      </right>
      <top style="thin">
        <color indexed="12"/>
      </top>
      <bottom style="medium">
        <color indexed="12"/>
      </bottom>
      <diagonal/>
    </border>
    <border>
      <left/>
      <right style="medium">
        <color indexed="12"/>
      </right>
      <top style="thin">
        <color indexed="12"/>
      </top>
      <bottom style="medium">
        <color indexed="12"/>
      </bottom>
      <diagonal/>
    </border>
    <border>
      <left style="thin">
        <color indexed="12"/>
      </left>
      <right/>
      <top style="thin">
        <color indexed="12"/>
      </top>
      <bottom style="medium">
        <color indexed="12"/>
      </bottom>
      <diagonal/>
    </border>
    <border>
      <left/>
      <right/>
      <top style="thin">
        <color indexed="12"/>
      </top>
      <bottom/>
      <diagonal/>
    </border>
    <border>
      <left style="thin">
        <color indexed="12"/>
      </left>
      <right style="medium">
        <color indexed="12"/>
      </right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medium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medium">
        <color indexed="12"/>
      </top>
      <bottom style="thin">
        <color indexed="12"/>
      </bottom>
      <diagonal/>
    </border>
    <border>
      <left style="thin">
        <color indexed="12"/>
      </left>
      <right/>
      <top/>
      <bottom style="medium">
        <color indexed="12"/>
      </bottom>
      <diagonal/>
    </border>
    <border>
      <left/>
      <right style="thin">
        <color indexed="12"/>
      </right>
      <top/>
      <bottom style="medium">
        <color indexed="12"/>
      </bottom>
      <diagonal/>
    </border>
    <border>
      <left style="medium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 style="medium">
        <color indexed="12"/>
      </right>
      <top style="medium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/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/>
      <top/>
      <bottom/>
      <diagonal/>
    </border>
    <border>
      <left/>
      <right style="medium">
        <color indexed="12"/>
      </right>
      <top/>
      <bottom style="thin">
        <color indexed="12"/>
      </bottom>
      <diagonal/>
    </border>
    <border>
      <left/>
      <right style="thin">
        <color indexed="12"/>
      </right>
      <top/>
      <bottom/>
      <diagonal/>
    </border>
    <border>
      <left style="medium">
        <color indexed="12"/>
      </left>
      <right/>
      <top style="medium">
        <color indexed="12"/>
      </top>
      <bottom/>
      <diagonal/>
    </border>
    <border>
      <left/>
      <right style="thin">
        <color indexed="12"/>
      </right>
      <top style="medium">
        <color indexed="12"/>
      </top>
      <bottom/>
      <diagonal/>
    </border>
    <border>
      <left style="medium">
        <color indexed="12"/>
      </left>
      <right/>
      <top/>
      <bottom style="thin">
        <color indexed="1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</cellStyleXfs>
  <cellXfs count="358">
    <xf numFmtId="0" fontId="0" fillId="0" borderId="0" xfId="0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right" vertical="center"/>
    </xf>
    <xf numFmtId="0" fontId="5" fillId="0" borderId="3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" fillId="0" borderId="4" xfId="0" applyNumberFormat="1" applyFont="1" applyBorder="1" applyAlignment="1">
      <alignment horizontal="left" vertical="center"/>
    </xf>
    <xf numFmtId="0" fontId="5" fillId="0" borderId="4" xfId="0" applyNumberFormat="1" applyFont="1" applyBorder="1" applyAlignment="1">
      <alignment horizontal="left" vertical="center"/>
    </xf>
    <xf numFmtId="0" fontId="3" fillId="0" borderId="4" xfId="0" applyNumberFormat="1" applyFont="1" applyBorder="1" applyAlignment="1">
      <alignment horizontal="right" vertical="center"/>
    </xf>
    <xf numFmtId="0" fontId="13" fillId="0" borderId="0" xfId="0" applyNumberFormat="1" applyFont="1" applyAlignment="1">
      <alignment horizontal="left" vertical="center"/>
    </xf>
    <xf numFmtId="0" fontId="13" fillId="0" borderId="5" xfId="0" applyNumberFormat="1" applyFont="1" applyBorder="1" applyAlignment="1">
      <alignment horizontal="center" vertical="center"/>
    </xf>
    <xf numFmtId="0" fontId="13" fillId="0" borderId="6" xfId="0" applyNumberFormat="1" applyFont="1" applyBorder="1" applyAlignment="1">
      <alignment horizontal="right" vertical="center"/>
    </xf>
    <xf numFmtId="0" fontId="13" fillId="0" borderId="7" xfId="0" applyNumberFormat="1" applyFont="1" applyBorder="1" applyAlignment="1">
      <alignment horizontal="left" vertical="center"/>
    </xf>
    <xf numFmtId="0" fontId="13" fillId="0" borderId="7" xfId="0" applyNumberFormat="1" applyFont="1" applyBorder="1" applyAlignment="1">
      <alignment horizontal="center" vertical="center"/>
    </xf>
    <xf numFmtId="0" fontId="13" fillId="0" borderId="8" xfId="0" applyNumberFormat="1" applyFont="1" applyBorder="1" applyAlignment="1">
      <alignment horizontal="left" vertical="center"/>
    </xf>
    <xf numFmtId="0" fontId="13" fillId="0" borderId="9" xfId="0" applyNumberFormat="1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5" fillId="0" borderId="10" xfId="0" applyNumberFormat="1" applyFont="1" applyBorder="1" applyAlignment="1" applyProtection="1">
      <alignment horizontal="left" vertical="center"/>
    </xf>
    <xf numFmtId="0" fontId="5" fillId="0" borderId="11" xfId="0" applyNumberFormat="1" applyFont="1" applyBorder="1" applyAlignment="1" applyProtection="1">
      <alignment horizontal="left" vertical="center"/>
    </xf>
    <xf numFmtId="0" fontId="20" fillId="0" borderId="0" xfId="0" applyFont="1">
      <alignment vertical="center"/>
    </xf>
    <xf numFmtId="0" fontId="20" fillId="0" borderId="0" xfId="0" applyFont="1" applyFill="1">
      <alignment vertical="center"/>
    </xf>
    <xf numFmtId="0" fontId="22" fillId="0" borderId="0" xfId="0" applyFont="1">
      <alignment vertical="center"/>
    </xf>
    <xf numFmtId="0" fontId="24" fillId="0" borderId="0" xfId="0" applyFont="1" applyAlignment="1">
      <alignment horizontal="center" vertical="center" wrapText="1"/>
    </xf>
    <xf numFmtId="182" fontId="20" fillId="0" borderId="0" xfId="0" applyNumberFormat="1" applyFont="1">
      <alignment vertical="center"/>
    </xf>
    <xf numFmtId="0" fontId="20" fillId="0" borderId="0" xfId="0" applyFont="1" applyAlignment="1">
      <alignment vertical="top" wrapText="1"/>
    </xf>
    <xf numFmtId="0" fontId="26" fillId="0" borderId="12" xfId="0" applyNumberFormat="1" applyFont="1" applyBorder="1" applyAlignment="1">
      <alignment horizontal="center" vertical="center"/>
    </xf>
    <xf numFmtId="0" fontId="26" fillId="0" borderId="13" xfId="0" applyNumberFormat="1" applyFont="1" applyBorder="1" applyAlignment="1">
      <alignment horizontal="center" vertical="center"/>
    </xf>
    <xf numFmtId="177" fontId="27" fillId="0" borderId="13" xfId="0" applyNumberFormat="1" applyFont="1" applyBorder="1" applyAlignment="1">
      <alignment horizontal="center" vertical="center"/>
    </xf>
    <xf numFmtId="0" fontId="26" fillId="0" borderId="14" xfId="0" applyNumberFormat="1" applyFont="1" applyBorder="1" applyAlignment="1" applyProtection="1">
      <alignment horizontal="center" vertical="center"/>
    </xf>
    <xf numFmtId="0" fontId="26" fillId="0" borderId="3" xfId="0" applyNumberFormat="1" applyFont="1" applyBorder="1" applyAlignment="1">
      <alignment horizontal="center" vertical="center"/>
    </xf>
    <xf numFmtId="0" fontId="26" fillId="0" borderId="14" xfId="0" applyNumberFormat="1" applyFont="1" applyBorder="1" applyAlignment="1">
      <alignment horizontal="center" vertical="center"/>
    </xf>
    <xf numFmtId="0" fontId="26" fillId="0" borderId="15" xfId="0" applyNumberFormat="1" applyFont="1" applyBorder="1" applyAlignment="1">
      <alignment horizontal="center" vertical="center"/>
    </xf>
    <xf numFmtId="177" fontId="27" fillId="0" borderId="15" xfId="0" applyNumberFormat="1" applyFont="1" applyBorder="1" applyAlignment="1">
      <alignment horizontal="center" vertical="center"/>
    </xf>
    <xf numFmtId="0" fontId="26" fillId="0" borderId="16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vertical="center"/>
    </xf>
    <xf numFmtId="176" fontId="10" fillId="0" borderId="17" xfId="0" applyNumberFormat="1" applyFont="1" applyFill="1" applyBorder="1">
      <alignment vertical="center"/>
    </xf>
    <xf numFmtId="176" fontId="10" fillId="0" borderId="18" xfId="0" applyNumberFormat="1" applyFont="1" applyFill="1" applyBorder="1">
      <alignment vertical="center"/>
    </xf>
    <xf numFmtId="49" fontId="6" fillId="0" borderId="19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49" fontId="6" fillId="0" borderId="21" xfId="0" applyNumberFormat="1" applyFont="1" applyBorder="1" applyAlignment="1">
      <alignment horizontal="center" vertical="center"/>
    </xf>
    <xf numFmtId="182" fontId="10" fillId="2" borderId="18" xfId="0" applyNumberFormat="1" applyFont="1" applyFill="1" applyBorder="1" applyAlignment="1">
      <alignment horizontal="center" vertical="center"/>
    </xf>
    <xf numFmtId="0" fontId="10" fillId="0" borderId="22" xfId="0" applyFont="1" applyFill="1" applyBorder="1">
      <alignment vertical="center"/>
    </xf>
    <xf numFmtId="0" fontId="10" fillId="2" borderId="23" xfId="0" applyFont="1" applyFill="1" applyBorder="1">
      <alignment vertical="center"/>
    </xf>
    <xf numFmtId="0" fontId="10" fillId="2" borderId="24" xfId="0" applyFont="1" applyFill="1" applyBorder="1" applyAlignment="1">
      <alignment horizontal="center" vertical="center"/>
    </xf>
    <xf numFmtId="182" fontId="10" fillId="2" borderId="25" xfId="0" applyNumberFormat="1" applyFont="1" applyFill="1" applyBorder="1" applyAlignment="1">
      <alignment horizontal="center" vertical="center"/>
    </xf>
    <xf numFmtId="176" fontId="10" fillId="2" borderId="26" xfId="0" applyNumberFormat="1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horizontal="center" vertical="center"/>
    </xf>
    <xf numFmtId="176" fontId="10" fillId="2" borderId="28" xfId="0" applyNumberFormat="1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horizontal="center" vertical="center"/>
    </xf>
    <xf numFmtId="182" fontId="10" fillId="2" borderId="30" xfId="0" applyNumberFormat="1" applyFont="1" applyFill="1" applyBorder="1" applyAlignment="1">
      <alignment horizontal="center" vertical="center"/>
    </xf>
    <xf numFmtId="176" fontId="10" fillId="2" borderId="31" xfId="0" applyNumberFormat="1" applyFont="1" applyFill="1" applyBorder="1" applyAlignment="1">
      <alignment horizontal="center" vertical="center"/>
    </xf>
    <xf numFmtId="176" fontId="10" fillId="0" borderId="22" xfId="0" applyNumberFormat="1" applyFont="1" applyFill="1" applyBorder="1">
      <alignment vertical="center"/>
    </xf>
    <xf numFmtId="0" fontId="10" fillId="2" borderId="32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0" fontId="26" fillId="0" borderId="36" xfId="0" applyNumberFormat="1" applyFont="1" applyBorder="1" applyAlignment="1">
      <alignment horizontal="center" vertical="center"/>
    </xf>
    <xf numFmtId="0" fontId="10" fillId="0" borderId="37" xfId="0" applyFont="1" applyFill="1" applyBorder="1">
      <alignment vertical="center"/>
    </xf>
    <xf numFmtId="0" fontId="10" fillId="0" borderId="38" xfId="0" applyFont="1" applyFill="1" applyBorder="1">
      <alignment vertical="center"/>
    </xf>
    <xf numFmtId="0" fontId="30" fillId="0" borderId="0" xfId="0" applyFont="1" applyFill="1" applyBorder="1" applyAlignment="1">
      <alignment horizontal="center" vertical="center"/>
    </xf>
    <xf numFmtId="0" fontId="20" fillId="0" borderId="33" xfId="0" applyFont="1" applyFill="1" applyBorder="1" applyAlignment="1">
      <alignment horizontal="center" vertical="center"/>
    </xf>
    <xf numFmtId="0" fontId="20" fillId="0" borderId="18" xfId="0" applyFont="1" applyFill="1" applyBorder="1" applyAlignment="1">
      <alignment horizontal="center" vertical="center"/>
    </xf>
    <xf numFmtId="0" fontId="20" fillId="0" borderId="28" xfId="0" applyFont="1" applyFill="1" applyBorder="1" applyAlignment="1" applyProtection="1">
      <alignment horizontal="center" vertical="center"/>
    </xf>
    <xf numFmtId="0" fontId="20" fillId="0" borderId="28" xfId="0" applyFont="1" applyFill="1" applyBorder="1" applyAlignment="1">
      <alignment horizontal="center" vertical="center"/>
    </xf>
    <xf numFmtId="0" fontId="10" fillId="2" borderId="39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182" fontId="10" fillId="2" borderId="35" xfId="0" applyNumberFormat="1" applyFont="1" applyFill="1" applyBorder="1" applyAlignment="1">
      <alignment horizontal="center" vertical="center"/>
    </xf>
    <xf numFmtId="176" fontId="10" fillId="2" borderId="41" xfId="0" applyNumberFormat="1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33" xfId="0" applyFont="1" applyBorder="1" applyAlignment="1">
      <alignment horizontal="center" vertical="center"/>
    </xf>
    <xf numFmtId="0" fontId="20" fillId="0" borderId="44" xfId="0" applyFont="1" applyBorder="1" applyAlignment="1">
      <alignment horizontal="center" vertical="center" wrapText="1"/>
    </xf>
    <xf numFmtId="182" fontId="20" fillId="0" borderId="45" xfId="0" applyNumberFormat="1" applyFont="1" applyBorder="1" applyAlignment="1">
      <alignment horizontal="center" vertical="center"/>
    </xf>
    <xf numFmtId="0" fontId="6" fillId="0" borderId="46" xfId="0" applyNumberFormat="1" applyFont="1" applyBorder="1" applyAlignment="1">
      <alignment horizontal="center" vertical="center"/>
    </xf>
    <xf numFmtId="0" fontId="6" fillId="0" borderId="47" xfId="0" applyNumberFormat="1" applyFont="1" applyBorder="1" applyAlignment="1">
      <alignment horizontal="center" vertical="center"/>
    </xf>
    <xf numFmtId="0" fontId="6" fillId="0" borderId="48" xfId="0" applyNumberFormat="1" applyFont="1" applyBorder="1" applyAlignment="1">
      <alignment horizontal="center" vertical="center"/>
    </xf>
    <xf numFmtId="0" fontId="6" fillId="0" borderId="49" xfId="0" applyNumberFormat="1" applyFont="1" applyBorder="1" applyAlignment="1">
      <alignment horizontal="center" vertical="center"/>
    </xf>
    <xf numFmtId="49" fontId="10" fillId="2" borderId="50" xfId="0" applyNumberFormat="1" applyFont="1" applyFill="1" applyBorder="1" applyAlignment="1">
      <alignment horizontal="center" vertical="center"/>
    </xf>
    <xf numFmtId="49" fontId="10" fillId="2" borderId="50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182" fontId="20" fillId="0" borderId="0" xfId="0" applyNumberFormat="1" applyFont="1" applyAlignment="1">
      <alignment vertical="center"/>
    </xf>
    <xf numFmtId="0" fontId="20" fillId="0" borderId="0" xfId="0" applyFont="1" applyBorder="1">
      <alignment vertical="center"/>
    </xf>
    <xf numFmtId="0" fontId="31" fillId="0" borderId="33" xfId="0" applyFont="1" applyFill="1" applyBorder="1" applyAlignment="1">
      <alignment horizontal="center" vertical="center"/>
    </xf>
    <xf numFmtId="0" fontId="31" fillId="0" borderId="17" xfId="0" applyFont="1" applyFill="1" applyBorder="1" applyAlignment="1">
      <alignment horizontal="center" vertical="center"/>
    </xf>
    <xf numFmtId="0" fontId="10" fillId="0" borderId="56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31" fillId="0" borderId="33" xfId="0" applyFont="1" applyBorder="1" applyAlignment="1">
      <alignment horizontal="center" vertical="center"/>
    </xf>
    <xf numFmtId="0" fontId="31" fillId="0" borderId="17" xfId="0" applyFont="1" applyBorder="1" applyAlignment="1">
      <alignment horizontal="center" vertical="center"/>
    </xf>
    <xf numFmtId="0" fontId="10" fillId="2" borderId="29" xfId="0" applyFont="1" applyFill="1" applyBorder="1" applyAlignment="1">
      <alignment vertical="center" wrapText="1"/>
    </xf>
    <xf numFmtId="0" fontId="10" fillId="2" borderId="30" xfId="0" applyFont="1" applyFill="1" applyBorder="1" applyAlignment="1">
      <alignment vertical="center" wrapText="1"/>
    </xf>
    <xf numFmtId="0" fontId="10" fillId="2" borderId="31" xfId="0" applyFont="1" applyFill="1" applyBorder="1" applyAlignment="1">
      <alignment vertical="center" wrapText="1"/>
    </xf>
    <xf numFmtId="0" fontId="10" fillId="2" borderId="57" xfId="0" applyFont="1" applyFill="1" applyBorder="1" applyAlignment="1">
      <alignment vertical="center"/>
    </xf>
    <xf numFmtId="0" fontId="10" fillId="2" borderId="58" xfId="0" applyFont="1" applyFill="1" applyBorder="1" applyAlignment="1">
      <alignment vertical="center"/>
    </xf>
    <xf numFmtId="0" fontId="10" fillId="2" borderId="59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 vertical="center"/>
    </xf>
    <xf numFmtId="0" fontId="10" fillId="2" borderId="27" xfId="0" applyFont="1" applyFill="1" applyBorder="1" applyAlignment="1">
      <alignment vertical="center"/>
    </xf>
    <xf numFmtId="0" fontId="10" fillId="2" borderId="18" xfId="0" applyFont="1" applyFill="1" applyBorder="1" applyAlignment="1">
      <alignment vertical="center"/>
    </xf>
    <xf numFmtId="0" fontId="10" fillId="2" borderId="28" xfId="0" applyFont="1" applyFill="1" applyBorder="1" applyAlignment="1">
      <alignment vertical="center"/>
    </xf>
    <xf numFmtId="0" fontId="10" fillId="2" borderId="24" xfId="0" applyFont="1" applyFill="1" applyBorder="1" applyAlignment="1">
      <alignment vertical="center"/>
    </xf>
    <xf numFmtId="0" fontId="10" fillId="2" borderId="25" xfId="0" applyFont="1" applyFill="1" applyBorder="1" applyAlignment="1">
      <alignment vertical="center"/>
    </xf>
    <xf numFmtId="0" fontId="10" fillId="2" borderId="26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2" borderId="51" xfId="0" applyFont="1" applyFill="1" applyBorder="1" applyAlignment="1">
      <alignment horizontal="center" vertical="center"/>
    </xf>
    <xf numFmtId="0" fontId="10" fillId="2" borderId="52" xfId="0" applyFont="1" applyFill="1" applyBorder="1" applyAlignment="1">
      <alignment horizontal="center" vertical="center"/>
    </xf>
    <xf numFmtId="0" fontId="10" fillId="2" borderId="53" xfId="0" applyFont="1" applyFill="1" applyBorder="1" applyAlignment="1">
      <alignment horizontal="center" vertical="center"/>
    </xf>
    <xf numFmtId="0" fontId="10" fillId="2" borderId="29" xfId="0" applyFont="1" applyFill="1" applyBorder="1" applyAlignment="1">
      <alignment vertical="center"/>
    </xf>
    <xf numFmtId="0" fontId="10" fillId="2" borderId="31" xfId="0" applyFont="1" applyFill="1" applyBorder="1" applyAlignment="1">
      <alignment vertical="center"/>
    </xf>
    <xf numFmtId="188" fontId="10" fillId="2" borderId="54" xfId="0" applyNumberFormat="1" applyFont="1" applyFill="1" applyBorder="1" applyAlignment="1">
      <alignment horizontal="center" vertical="center"/>
    </xf>
    <xf numFmtId="188" fontId="10" fillId="2" borderId="55" xfId="0" applyNumberFormat="1" applyFont="1" applyFill="1" applyBorder="1" applyAlignment="1">
      <alignment horizontal="center" vertical="center"/>
    </xf>
    <xf numFmtId="0" fontId="34" fillId="0" borderId="0" xfId="2" applyFont="1" applyFill="1" applyAlignment="1" applyProtection="1">
      <alignment horizontal="center" vertical="center"/>
    </xf>
    <xf numFmtId="0" fontId="23" fillId="0" borderId="0" xfId="0" applyFont="1" applyFill="1" applyAlignment="1">
      <alignment vertical="center"/>
    </xf>
    <xf numFmtId="0" fontId="31" fillId="0" borderId="33" xfId="0" applyFont="1" applyFill="1" applyBorder="1" applyAlignment="1" applyProtection="1">
      <alignment horizontal="center" vertical="center"/>
    </xf>
    <xf numFmtId="0" fontId="31" fillId="0" borderId="17" xfId="0" applyFont="1" applyFill="1" applyBorder="1" applyAlignment="1" applyProtection="1">
      <alignment horizontal="center" vertical="center"/>
    </xf>
    <xf numFmtId="0" fontId="16" fillId="0" borderId="77" xfId="0" applyFont="1" applyBorder="1" applyAlignment="1">
      <alignment horizontal="right" vertical="center"/>
    </xf>
    <xf numFmtId="0" fontId="13" fillId="0" borderId="77" xfId="0" applyFont="1" applyBorder="1" applyAlignment="1">
      <alignment horizontal="right" vertical="center"/>
    </xf>
    <xf numFmtId="0" fontId="25" fillId="0" borderId="46" xfId="0" applyNumberFormat="1" applyFont="1" applyBorder="1" applyAlignment="1">
      <alignment horizontal="center" vertical="center"/>
    </xf>
    <xf numFmtId="0" fontId="25" fillId="0" borderId="9" xfId="0" applyNumberFormat="1" applyFont="1" applyBorder="1" applyAlignment="1">
      <alignment horizontal="center" vertical="center"/>
    </xf>
    <xf numFmtId="0" fontId="34" fillId="0" borderId="0" xfId="2" applyNumberFormat="1" applyFont="1" applyFill="1" applyAlignment="1" applyProtection="1">
      <alignment horizontal="center" vertical="center"/>
    </xf>
    <xf numFmtId="0" fontId="19" fillId="0" borderId="0" xfId="2" applyNumberFormat="1" applyFont="1" applyFill="1" applyAlignment="1" applyProtection="1">
      <alignment horizontal="center" vertical="center"/>
    </xf>
    <xf numFmtId="176" fontId="22" fillId="0" borderId="0" xfId="0" applyNumberFormat="1" applyFont="1" applyBorder="1" applyAlignment="1">
      <alignment vertical="center"/>
    </xf>
    <xf numFmtId="0" fontId="25" fillId="0" borderId="3" xfId="0" applyNumberFormat="1" applyFont="1" applyBorder="1" applyAlignment="1">
      <alignment horizontal="center" vertical="center"/>
    </xf>
    <xf numFmtId="0" fontId="9" fillId="0" borderId="60" xfId="0" applyNumberFormat="1" applyFont="1" applyBorder="1" applyAlignment="1">
      <alignment horizontal="center" vertical="center"/>
    </xf>
    <xf numFmtId="0" fontId="9" fillId="0" borderId="6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9" fillId="0" borderId="110" xfId="0" applyNumberFormat="1" applyFont="1" applyBorder="1" applyAlignment="1">
      <alignment horizontal="center" vertical="center"/>
    </xf>
    <xf numFmtId="0" fontId="9" fillId="0" borderId="108" xfId="0" applyNumberFormat="1" applyFont="1" applyBorder="1" applyAlignment="1">
      <alignment horizontal="center" vertical="center"/>
    </xf>
    <xf numFmtId="0" fontId="9" fillId="0" borderId="111" xfId="0" applyNumberFormat="1" applyFont="1" applyBorder="1" applyAlignment="1">
      <alignment horizontal="center" vertical="center"/>
    </xf>
    <xf numFmtId="0" fontId="7" fillId="0" borderId="126" xfId="0" applyNumberFormat="1" applyFont="1" applyBorder="1" applyAlignment="1">
      <alignment horizontal="center" vertical="center"/>
    </xf>
    <xf numFmtId="0" fontId="7" fillId="0" borderId="67" xfId="0" applyNumberFormat="1" applyFont="1" applyBorder="1" applyAlignment="1">
      <alignment horizontal="center" vertical="center"/>
    </xf>
    <xf numFmtId="0" fontId="7" fillId="0" borderId="127" xfId="0" applyNumberFormat="1" applyFont="1" applyBorder="1" applyAlignment="1">
      <alignment horizontal="center" vertical="center"/>
    </xf>
    <xf numFmtId="0" fontId="7" fillId="0" borderId="128" xfId="0" applyNumberFormat="1" applyFont="1" applyBorder="1" applyAlignment="1">
      <alignment horizontal="center" vertical="center"/>
    </xf>
    <xf numFmtId="0" fontId="7" fillId="0" borderId="113" xfId="0" applyNumberFormat="1" applyFont="1" applyBorder="1" applyAlignment="1">
      <alignment horizontal="center" vertical="center"/>
    </xf>
    <xf numFmtId="0" fontId="7" fillId="0" borderId="114" xfId="0" applyNumberFormat="1" applyFont="1" applyBorder="1" applyAlignment="1">
      <alignment horizontal="center" vertical="center"/>
    </xf>
    <xf numFmtId="0" fontId="11" fillId="0" borderId="21" xfId="0" applyNumberFormat="1" applyFont="1" applyBorder="1" applyAlignment="1">
      <alignment horizontal="center" vertical="center"/>
    </xf>
    <xf numFmtId="0" fontId="9" fillId="0" borderId="48" xfId="0" applyNumberFormat="1" applyFont="1" applyBorder="1" applyAlignment="1">
      <alignment horizontal="center" vertical="center"/>
    </xf>
    <xf numFmtId="0" fontId="9" fillId="0" borderId="11" xfId="0" applyNumberFormat="1" applyFont="1" applyBorder="1" applyAlignment="1">
      <alignment horizontal="center" vertical="center"/>
    </xf>
    <xf numFmtId="0" fontId="21" fillId="0" borderId="123" xfId="0" applyNumberFormat="1" applyFont="1" applyBorder="1" applyAlignment="1">
      <alignment horizontal="center" vertical="center" shrinkToFit="1"/>
    </xf>
    <xf numFmtId="0" fontId="21" fillId="0" borderId="0" xfId="0" applyNumberFormat="1" applyFont="1" applyBorder="1" applyAlignment="1">
      <alignment horizontal="center" vertical="center" shrinkToFit="1"/>
    </xf>
    <xf numFmtId="0" fontId="21" fillId="0" borderId="125" xfId="0" applyNumberFormat="1" applyFont="1" applyBorder="1" applyAlignment="1">
      <alignment horizontal="center" vertical="center" shrinkToFit="1"/>
    </xf>
    <xf numFmtId="0" fontId="21" fillId="0" borderId="112" xfId="0" applyNumberFormat="1" applyFont="1" applyBorder="1" applyAlignment="1">
      <alignment horizontal="center" vertical="center" shrinkToFit="1"/>
    </xf>
    <xf numFmtId="0" fontId="21" fillId="0" borderId="113" xfId="0" applyNumberFormat="1" applyFont="1" applyBorder="1" applyAlignment="1">
      <alignment horizontal="center" vertical="center" shrinkToFit="1"/>
    </xf>
    <xf numFmtId="0" fontId="21" fillId="0" borderId="114" xfId="0" applyNumberFormat="1" applyFont="1" applyBorder="1" applyAlignment="1">
      <alignment horizontal="center" vertical="center" shrinkToFit="1"/>
    </xf>
    <xf numFmtId="0" fontId="10" fillId="0" borderId="21" xfId="0" applyNumberFormat="1" applyFont="1" applyBorder="1" applyAlignment="1">
      <alignment horizontal="center" vertical="center" textRotation="255"/>
    </xf>
    <xf numFmtId="0" fontId="10" fillId="0" borderId="3" xfId="0" applyNumberFormat="1" applyFont="1" applyBorder="1" applyAlignment="1">
      <alignment horizontal="center" vertical="center" textRotation="255"/>
    </xf>
    <xf numFmtId="0" fontId="10" fillId="0" borderId="48" xfId="0" applyNumberFormat="1" applyFont="1" applyBorder="1" applyAlignment="1">
      <alignment horizontal="center" vertical="center" textRotation="255"/>
    </xf>
    <xf numFmtId="0" fontId="9" fillId="0" borderId="3" xfId="0" applyNumberFormat="1" applyFont="1" applyBorder="1" applyAlignment="1">
      <alignment horizontal="center" vertical="center"/>
    </xf>
    <xf numFmtId="0" fontId="9" fillId="0" borderId="19" xfId="0" applyNumberFormat="1" applyFont="1" applyBorder="1" applyAlignment="1">
      <alignment horizontal="center" vertical="center"/>
    </xf>
    <xf numFmtId="0" fontId="21" fillId="0" borderId="123" xfId="0" applyNumberFormat="1" applyFont="1" applyBorder="1" applyAlignment="1">
      <alignment horizontal="center" vertical="center" wrapText="1"/>
    </xf>
    <xf numFmtId="0" fontId="21" fillId="0" borderId="0" xfId="0" applyNumberFormat="1" applyFont="1" applyBorder="1" applyAlignment="1">
      <alignment horizontal="center" vertical="center" wrapText="1"/>
    </xf>
    <xf numFmtId="0" fontId="21" fillId="0" borderId="125" xfId="0" applyNumberFormat="1" applyFont="1" applyBorder="1" applyAlignment="1">
      <alignment horizontal="center" vertical="center" wrapText="1"/>
    </xf>
    <xf numFmtId="0" fontId="21" fillId="0" borderId="112" xfId="0" applyNumberFormat="1" applyFont="1" applyBorder="1" applyAlignment="1">
      <alignment horizontal="center" vertical="center" wrapText="1"/>
    </xf>
    <xf numFmtId="0" fontId="21" fillId="0" borderId="113" xfId="0" applyNumberFormat="1" applyFont="1" applyBorder="1" applyAlignment="1">
      <alignment horizontal="center" vertical="center" wrapText="1"/>
    </xf>
    <xf numFmtId="0" fontId="21" fillId="0" borderId="114" xfId="0" applyNumberFormat="1" applyFont="1" applyBorder="1" applyAlignment="1">
      <alignment horizontal="center" vertical="center" wrapText="1"/>
    </xf>
    <xf numFmtId="0" fontId="21" fillId="0" borderId="123" xfId="0" applyNumberFormat="1" applyFont="1" applyBorder="1" applyAlignment="1">
      <alignment horizontal="center" vertical="center"/>
    </xf>
    <xf numFmtId="0" fontId="21" fillId="0" borderId="0" xfId="0" applyNumberFormat="1" applyFont="1" applyBorder="1" applyAlignment="1">
      <alignment horizontal="center" vertical="center"/>
    </xf>
    <xf numFmtId="0" fontId="21" fillId="0" borderId="112" xfId="0" applyNumberFormat="1" applyFont="1" applyBorder="1" applyAlignment="1">
      <alignment horizontal="center" vertical="center"/>
    </xf>
    <xf numFmtId="0" fontId="21" fillId="0" borderId="113" xfId="0" applyNumberFormat="1" applyFont="1" applyBorder="1" applyAlignment="1">
      <alignment horizontal="center" vertical="center"/>
    </xf>
    <xf numFmtId="0" fontId="11" fillId="0" borderId="124" xfId="0" applyNumberFormat="1" applyFont="1" applyBorder="1" applyAlignment="1">
      <alignment horizontal="center" vertical="center"/>
    </xf>
    <xf numFmtId="0" fontId="11" fillId="0" borderId="64" xfId="0" applyNumberFormat="1" applyFont="1" applyBorder="1" applyAlignment="1">
      <alignment horizontal="center" vertical="center"/>
    </xf>
    <xf numFmtId="0" fontId="21" fillId="0" borderId="110" xfId="0" applyNumberFormat="1" applyFont="1" applyBorder="1" applyAlignment="1">
      <alignment horizontal="center" vertical="center" wrapText="1"/>
    </xf>
    <xf numFmtId="0" fontId="21" fillId="0" borderId="108" xfId="0" applyNumberFormat="1" applyFont="1" applyBorder="1" applyAlignment="1">
      <alignment horizontal="center" vertical="center" wrapText="1"/>
    </xf>
    <xf numFmtId="0" fontId="21" fillId="0" borderId="121" xfId="0" applyNumberFormat="1" applyFont="1" applyBorder="1" applyAlignment="1">
      <alignment horizontal="center" vertical="center" wrapText="1"/>
    </xf>
    <xf numFmtId="0" fontId="21" fillId="0" borderId="124" xfId="0" applyNumberFormat="1" applyFont="1" applyBorder="1" applyAlignment="1">
      <alignment horizontal="center" vertical="center" wrapText="1"/>
    </xf>
    <xf numFmtId="0" fontId="25" fillId="0" borderId="49" xfId="0" applyNumberFormat="1" applyFont="1" applyBorder="1" applyAlignment="1">
      <alignment horizontal="center" vertical="center"/>
    </xf>
    <xf numFmtId="0" fontId="25" fillId="0" borderId="109" xfId="0" applyNumberFormat="1" applyFont="1" applyBorder="1" applyAlignment="1">
      <alignment horizontal="center" vertical="center"/>
    </xf>
    <xf numFmtId="0" fontId="5" fillId="0" borderId="116" xfId="0" applyNumberFormat="1" applyFont="1" applyBorder="1" applyAlignment="1">
      <alignment horizontal="center" vertical="center"/>
    </xf>
    <xf numFmtId="0" fontId="5" fillId="0" borderId="120" xfId="0" applyNumberFormat="1" applyFont="1" applyBorder="1" applyAlignment="1">
      <alignment horizontal="center" vertical="center"/>
    </xf>
    <xf numFmtId="0" fontId="21" fillId="0" borderId="111" xfId="0" applyNumberFormat="1" applyFont="1" applyBorder="1" applyAlignment="1">
      <alignment horizontal="center" vertical="center" wrapText="1"/>
    </xf>
    <xf numFmtId="0" fontId="21" fillId="0" borderId="117" xfId="0" applyNumberFormat="1" applyFont="1" applyBorder="1" applyAlignment="1">
      <alignment horizontal="center" vertical="center" wrapText="1"/>
    </xf>
    <xf numFmtId="0" fontId="21" fillId="0" borderId="68" xfId="0" applyNumberFormat="1" applyFont="1" applyBorder="1" applyAlignment="1">
      <alignment horizontal="center" vertical="center" wrapText="1"/>
    </xf>
    <xf numFmtId="0" fontId="21" fillId="0" borderId="118" xfId="0" applyNumberFormat="1" applyFont="1" applyBorder="1" applyAlignment="1">
      <alignment horizontal="center" vertical="center" wrapText="1"/>
    </xf>
    <xf numFmtId="0" fontId="5" fillId="0" borderId="3" xfId="0" applyNumberFormat="1" applyFont="1" applyBorder="1" applyAlignment="1">
      <alignment horizontal="center" vertical="center" textRotation="255"/>
    </xf>
    <xf numFmtId="0" fontId="6" fillId="0" borderId="48" xfId="0" applyNumberFormat="1" applyFont="1" applyBorder="1" applyAlignment="1">
      <alignment horizontal="center" vertical="center" textRotation="255"/>
    </xf>
    <xf numFmtId="0" fontId="21" fillId="0" borderId="122" xfId="0" applyNumberFormat="1" applyFont="1" applyBorder="1" applyAlignment="1">
      <alignment horizontal="center" vertical="center" wrapText="1"/>
    </xf>
    <xf numFmtId="0" fontId="5" fillId="0" borderId="115" xfId="0" applyNumberFormat="1" applyFont="1" applyBorder="1" applyAlignment="1">
      <alignment horizontal="center" vertical="center"/>
    </xf>
    <xf numFmtId="0" fontId="10" fillId="0" borderId="14" xfId="0" applyNumberFormat="1" applyFont="1" applyBorder="1" applyAlignment="1">
      <alignment horizontal="center" vertical="center" textRotation="255"/>
    </xf>
    <xf numFmtId="0" fontId="10" fillId="0" borderId="119" xfId="0" applyNumberFormat="1" applyFont="1" applyBorder="1" applyAlignment="1">
      <alignment horizontal="center" vertical="center" textRotation="255"/>
    </xf>
    <xf numFmtId="0" fontId="21" fillId="0" borderId="110" xfId="0" applyNumberFormat="1" applyFont="1" applyBorder="1" applyAlignment="1">
      <alignment horizontal="center" vertical="center" shrinkToFit="1"/>
    </xf>
    <xf numFmtId="0" fontId="21" fillId="0" borderId="108" xfId="0" applyNumberFormat="1" applyFont="1" applyBorder="1" applyAlignment="1">
      <alignment horizontal="center" vertical="center" shrinkToFit="1"/>
    </xf>
    <xf numFmtId="0" fontId="21" fillId="0" borderId="111" xfId="0" applyNumberFormat="1" applyFont="1" applyBorder="1" applyAlignment="1">
      <alignment horizontal="center" vertical="center" shrinkToFit="1"/>
    </xf>
    <xf numFmtId="0" fontId="9" fillId="0" borderId="112" xfId="0" applyNumberFormat="1" applyFont="1" applyBorder="1" applyAlignment="1">
      <alignment horizontal="center" vertical="center"/>
    </xf>
    <xf numFmtId="0" fontId="26" fillId="0" borderId="104" xfId="0" applyNumberFormat="1" applyFont="1" applyBorder="1" applyAlignment="1">
      <alignment horizontal="center" vertical="center"/>
    </xf>
    <xf numFmtId="0" fontId="26" fillId="0" borderId="12" xfId="0" applyNumberFormat="1" applyFont="1" applyBorder="1" applyAlignment="1">
      <alignment horizontal="center" vertical="center"/>
    </xf>
    <xf numFmtId="177" fontId="6" fillId="0" borderId="107" xfId="0" applyNumberFormat="1" applyFont="1" applyBorder="1" applyAlignment="1">
      <alignment horizontal="center" vertical="center"/>
    </xf>
    <xf numFmtId="177" fontId="6" fillId="0" borderId="105" xfId="0" applyNumberFormat="1" applyFont="1" applyBorder="1" applyAlignment="1">
      <alignment horizontal="center" vertical="center"/>
    </xf>
    <xf numFmtId="0" fontId="5" fillId="0" borderId="14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 textRotation="255"/>
    </xf>
    <xf numFmtId="0" fontId="21" fillId="0" borderId="3" xfId="0" applyNumberFormat="1" applyFont="1" applyBorder="1" applyAlignment="1">
      <alignment horizontal="center" vertical="center"/>
    </xf>
    <xf numFmtId="0" fontId="21" fillId="0" borderId="19" xfId="0" applyNumberFormat="1" applyFont="1" applyBorder="1" applyAlignment="1">
      <alignment horizontal="center" vertical="center"/>
    </xf>
    <xf numFmtId="0" fontId="5" fillId="0" borderId="11" xfId="0" applyNumberFormat="1" applyFont="1" applyBorder="1" applyAlignment="1" applyProtection="1">
      <alignment horizontal="center" vertical="center"/>
    </xf>
    <xf numFmtId="0" fontId="5" fillId="0" borderId="60" xfId="0" applyNumberFormat="1" applyFont="1" applyBorder="1" applyAlignment="1" applyProtection="1">
      <alignment horizontal="center" vertical="center"/>
    </xf>
    <xf numFmtId="0" fontId="5" fillId="0" borderId="61" xfId="0" applyNumberFormat="1" applyFont="1" applyBorder="1" applyAlignment="1" applyProtection="1">
      <alignment horizontal="center" vertical="center"/>
    </xf>
    <xf numFmtId="0" fontId="5" fillId="0" borderId="1" xfId="0" applyNumberFormat="1" applyFont="1" applyBorder="1" applyAlignment="1" applyProtection="1">
      <alignment horizontal="center" vertical="center"/>
    </xf>
    <xf numFmtId="0" fontId="6" fillId="0" borderId="19" xfId="0" applyNumberFormat="1" applyFont="1" applyBorder="1" applyAlignment="1">
      <alignment horizontal="center" vertical="center" shrinkToFit="1"/>
    </xf>
    <xf numFmtId="0" fontId="6" fillId="0" borderId="20" xfId="0" applyNumberFormat="1" applyFont="1" applyBorder="1" applyAlignment="1">
      <alignment horizontal="center" vertical="center" shrinkToFit="1"/>
    </xf>
    <xf numFmtId="0" fontId="6" fillId="0" borderId="21" xfId="0" applyNumberFormat="1" applyFont="1" applyBorder="1" applyAlignment="1">
      <alignment horizontal="center" vertical="center" shrinkToFit="1"/>
    </xf>
    <xf numFmtId="3" fontId="6" fillId="0" borderId="19" xfId="0" applyNumberFormat="1" applyFont="1" applyBorder="1" applyAlignment="1">
      <alignment vertical="center"/>
    </xf>
    <xf numFmtId="3" fontId="6" fillId="0" borderId="20" xfId="0" applyNumberFormat="1" applyFont="1" applyBorder="1" applyAlignment="1">
      <alignment vertical="center"/>
    </xf>
    <xf numFmtId="3" fontId="6" fillId="0" borderId="21" xfId="0" applyNumberFormat="1" applyFont="1" applyBorder="1" applyAlignment="1">
      <alignment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20" xfId="0" applyNumberFormat="1" applyFont="1" applyBorder="1" applyAlignment="1">
      <alignment horizontal="center" vertical="center"/>
    </xf>
    <xf numFmtId="0" fontId="6" fillId="0" borderId="21" xfId="0" applyNumberFormat="1" applyFont="1" applyBorder="1" applyAlignment="1">
      <alignment horizontal="center" vertical="center"/>
    </xf>
    <xf numFmtId="0" fontId="5" fillId="0" borderId="109" xfId="0" applyNumberFormat="1" applyFont="1" applyBorder="1" applyAlignment="1" applyProtection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0" fontId="6" fillId="0" borderId="65" xfId="0" applyNumberFormat="1" applyFont="1" applyBorder="1" applyAlignment="1">
      <alignment horizontal="center" vertical="center"/>
    </xf>
    <xf numFmtId="49" fontId="6" fillId="0" borderId="19" xfId="0" applyNumberFormat="1" applyFont="1" applyBorder="1" applyAlignment="1">
      <alignment horizontal="center" vertical="center"/>
    </xf>
    <xf numFmtId="49" fontId="6" fillId="0" borderId="20" xfId="0" applyNumberFormat="1" applyFont="1" applyBorder="1" applyAlignment="1">
      <alignment horizontal="center" vertical="center"/>
    </xf>
    <xf numFmtId="49" fontId="6" fillId="0" borderId="21" xfId="0" applyNumberFormat="1" applyFont="1" applyBorder="1" applyAlignment="1">
      <alignment horizontal="center" vertical="center"/>
    </xf>
    <xf numFmtId="0" fontId="5" fillId="0" borderId="64" xfId="0" applyNumberFormat="1" applyFont="1" applyBorder="1" applyAlignment="1">
      <alignment horizontal="center" vertical="center"/>
    </xf>
    <xf numFmtId="0" fontId="5" fillId="0" borderId="106" xfId="0" applyNumberFormat="1" applyFont="1" applyBorder="1" applyAlignment="1">
      <alignment horizontal="center" vertical="center"/>
    </xf>
    <xf numFmtId="0" fontId="6" fillId="0" borderId="13" xfId="1" applyNumberFormat="1" applyFont="1" applyBorder="1" applyAlignment="1">
      <alignment horizontal="right" vertical="center"/>
    </xf>
    <xf numFmtId="0" fontId="5" fillId="0" borderId="19" xfId="0" applyNumberFormat="1" applyFont="1" applyBorder="1" applyAlignment="1">
      <alignment horizontal="center" vertical="center"/>
    </xf>
    <xf numFmtId="0" fontId="5" fillId="0" borderId="13" xfId="0" applyNumberFormat="1" applyFont="1" applyBorder="1" applyAlignment="1">
      <alignment horizontal="center" vertical="center"/>
    </xf>
    <xf numFmtId="0" fontId="5" fillId="0" borderId="107" xfId="0" applyNumberFormat="1" applyFont="1" applyBorder="1" applyAlignment="1">
      <alignment horizontal="center" vertical="center"/>
    </xf>
    <xf numFmtId="0" fontId="8" fillId="0" borderId="108" xfId="0" applyNumberFormat="1" applyFont="1" applyBorder="1" applyAlignment="1" applyProtection="1">
      <alignment horizontal="center" vertical="center" wrapText="1"/>
      <protection hidden="1"/>
    </xf>
    <xf numFmtId="0" fontId="20" fillId="0" borderId="108" xfId="0" applyFont="1" applyBorder="1" applyAlignment="1">
      <alignment horizontal="center" vertical="center"/>
    </xf>
    <xf numFmtId="0" fontId="20" fillId="0" borderId="68" xfId="0" applyFont="1" applyBorder="1" applyAlignment="1">
      <alignment horizontal="center" vertical="center"/>
    </xf>
    <xf numFmtId="3" fontId="27" fillId="0" borderId="104" xfId="1" applyNumberFormat="1" applyFont="1" applyBorder="1" applyAlignment="1">
      <alignment horizontal="center" vertical="center"/>
    </xf>
    <xf numFmtId="3" fontId="27" fillId="0" borderId="12" xfId="1" applyNumberFormat="1" applyFont="1" applyBorder="1" applyAlignment="1">
      <alignment horizontal="center" vertical="center"/>
    </xf>
    <xf numFmtId="3" fontId="27" fillId="0" borderId="105" xfId="1" applyNumberFormat="1" applyFont="1" applyBorder="1" applyAlignment="1">
      <alignment horizontal="center" vertical="center"/>
    </xf>
    <xf numFmtId="0" fontId="21" fillId="0" borderId="72" xfId="0" applyNumberFormat="1" applyFont="1" applyBorder="1" applyAlignment="1">
      <alignment horizontal="center" vertical="center"/>
    </xf>
    <xf numFmtId="0" fontId="21" fillId="0" borderId="73" xfId="0" applyNumberFormat="1" applyFont="1" applyBorder="1" applyAlignment="1">
      <alignment horizontal="center" vertical="center"/>
    </xf>
    <xf numFmtId="0" fontId="21" fillId="0" borderId="74" xfId="0" applyNumberFormat="1" applyFont="1" applyBorder="1" applyAlignment="1">
      <alignment horizontal="center" vertical="center"/>
    </xf>
    <xf numFmtId="0" fontId="21" fillId="0" borderId="75" xfId="0" applyNumberFormat="1" applyFont="1" applyBorder="1" applyAlignment="1">
      <alignment horizontal="center" vertical="center"/>
    </xf>
    <xf numFmtId="0" fontId="28" fillId="0" borderId="99" xfId="2" applyNumberFormat="1" applyFont="1" applyBorder="1" applyAlignment="1" applyProtection="1">
      <alignment horizontal="right" vertical="center"/>
    </xf>
    <xf numFmtId="0" fontId="16" fillId="0" borderId="62" xfId="0" applyNumberFormat="1" applyFont="1" applyBorder="1" applyAlignment="1">
      <alignment horizontal="center" vertical="center"/>
    </xf>
    <xf numFmtId="0" fontId="16" fillId="0" borderId="63" xfId="0" applyNumberFormat="1" applyFont="1" applyBorder="1" applyAlignment="1">
      <alignment horizontal="center" vertical="center"/>
    </xf>
    <xf numFmtId="0" fontId="16" fillId="0" borderId="5" xfId="0" applyNumberFormat="1" applyFont="1" applyBorder="1" applyAlignment="1">
      <alignment horizontal="center" vertical="center"/>
    </xf>
    <xf numFmtId="0" fontId="16" fillId="0" borderId="72" xfId="0" applyNumberFormat="1" applyFont="1" applyBorder="1" applyAlignment="1">
      <alignment horizontal="center" vertical="center"/>
    </xf>
    <xf numFmtId="0" fontId="16" fillId="0" borderId="73" xfId="0" applyNumberFormat="1" applyFont="1" applyBorder="1" applyAlignment="1">
      <alignment horizontal="center" vertical="center"/>
    </xf>
    <xf numFmtId="0" fontId="16" fillId="0" borderId="88" xfId="0" applyNumberFormat="1" applyFont="1" applyBorder="1" applyAlignment="1">
      <alignment horizontal="center" vertical="center"/>
    </xf>
    <xf numFmtId="0" fontId="9" fillId="0" borderId="67" xfId="0" applyNumberFormat="1" applyFont="1" applyBorder="1" applyAlignment="1">
      <alignment horizontal="right" vertical="center"/>
    </xf>
    <xf numFmtId="0" fontId="14" fillId="0" borderId="100" xfId="0" applyNumberFormat="1" applyFont="1" applyBorder="1" applyAlignment="1">
      <alignment horizontal="center" vertical="center"/>
    </xf>
    <xf numFmtId="0" fontId="14" fillId="0" borderId="77" xfId="0" applyNumberFormat="1" applyFont="1" applyBorder="1" applyAlignment="1">
      <alignment horizontal="center" vertical="center"/>
    </xf>
    <xf numFmtId="0" fontId="14" fillId="0" borderId="101" xfId="0" applyNumberFormat="1" applyFont="1" applyBorder="1" applyAlignment="1">
      <alignment horizontal="center" vertical="center"/>
    </xf>
    <xf numFmtId="0" fontId="14" fillId="0" borderId="102" xfId="0" applyNumberFormat="1" applyFont="1" applyBorder="1" applyAlignment="1">
      <alignment horizontal="center" vertical="center"/>
    </xf>
    <xf numFmtId="0" fontId="14" fillId="0" borderId="75" xfId="0" applyNumberFormat="1" applyFont="1" applyBorder="1" applyAlignment="1">
      <alignment horizontal="center" vertical="center"/>
    </xf>
    <xf numFmtId="0" fontId="14" fillId="0" borderId="82" xfId="0" applyNumberFormat="1" applyFont="1" applyBorder="1" applyAlignment="1">
      <alignment horizontal="center" vertical="center"/>
    </xf>
    <xf numFmtId="0" fontId="25" fillId="0" borderId="47" xfId="0" applyNumberFormat="1" applyFont="1" applyBorder="1" applyAlignment="1">
      <alignment horizontal="center" vertical="center"/>
    </xf>
    <xf numFmtId="0" fontId="25" fillId="0" borderId="103" xfId="0" applyNumberFormat="1" applyFont="1" applyBorder="1" applyAlignment="1">
      <alignment horizontal="center" vertical="center"/>
    </xf>
    <xf numFmtId="0" fontId="17" fillId="0" borderId="88" xfId="0" applyNumberFormat="1" applyFont="1" applyBorder="1" applyAlignment="1">
      <alignment horizontal="center" vertical="center" textRotation="255"/>
    </xf>
    <xf numFmtId="0" fontId="17" fillId="0" borderId="97" xfId="0" applyNumberFormat="1" applyFont="1" applyBorder="1" applyAlignment="1">
      <alignment horizontal="center" vertical="center" textRotation="255"/>
    </xf>
    <xf numFmtId="0" fontId="17" fillId="0" borderId="89" xfId="0" applyNumberFormat="1" applyFont="1" applyBorder="1" applyAlignment="1">
      <alignment horizontal="center" vertical="center" textRotation="255"/>
    </xf>
    <xf numFmtId="0" fontId="16" fillId="0" borderId="74" xfId="0" applyNumberFormat="1" applyFont="1" applyBorder="1" applyAlignment="1">
      <alignment horizontal="center" vertical="center"/>
    </xf>
    <xf numFmtId="0" fontId="16" fillId="0" borderId="75" xfId="0" applyNumberFormat="1" applyFont="1" applyBorder="1" applyAlignment="1">
      <alignment horizontal="center" vertical="center"/>
    </xf>
    <xf numFmtId="0" fontId="21" fillId="0" borderId="96" xfId="0" applyNumberFormat="1" applyFont="1" applyBorder="1" applyAlignment="1">
      <alignment horizontal="center" vertical="center" wrapText="1"/>
    </xf>
    <xf numFmtId="0" fontId="21" fillId="0" borderId="97" xfId="0" applyNumberFormat="1" applyFont="1" applyBorder="1" applyAlignment="1">
      <alignment horizontal="center" vertical="center" wrapText="1"/>
    </xf>
    <xf numFmtId="0" fontId="21" fillId="0" borderId="74" xfId="0" applyNumberFormat="1" applyFont="1" applyBorder="1" applyAlignment="1">
      <alignment horizontal="center" vertical="center" wrapText="1"/>
    </xf>
    <xf numFmtId="0" fontId="21" fillId="0" borderId="75" xfId="0" applyNumberFormat="1" applyFont="1" applyBorder="1" applyAlignment="1">
      <alignment horizontal="center" vertical="center" wrapText="1"/>
    </xf>
    <xf numFmtId="0" fontId="21" fillId="0" borderId="82" xfId="0" applyNumberFormat="1" applyFont="1" applyBorder="1" applyAlignment="1">
      <alignment horizontal="center" vertical="center" wrapText="1"/>
    </xf>
    <xf numFmtId="0" fontId="21" fillId="0" borderId="96" xfId="0" applyNumberFormat="1" applyFont="1" applyBorder="1" applyAlignment="1">
      <alignment horizontal="center" vertical="center"/>
    </xf>
    <xf numFmtId="0" fontId="13" fillId="0" borderId="46" xfId="0" applyNumberFormat="1" applyFont="1" applyBorder="1" applyAlignment="1">
      <alignment horizontal="center" vertical="center" textRotation="255"/>
    </xf>
    <xf numFmtId="0" fontId="13" fillId="0" borderId="98" xfId="0" applyNumberFormat="1" applyFont="1" applyBorder="1" applyAlignment="1">
      <alignment horizontal="center" vertical="center" textRotation="255"/>
    </xf>
    <xf numFmtId="0" fontId="13" fillId="0" borderId="62" xfId="0" applyNumberFormat="1" applyFont="1" applyBorder="1" applyAlignment="1">
      <alignment horizontal="center" vertical="center"/>
    </xf>
    <xf numFmtId="0" fontId="13" fillId="0" borderId="63" xfId="0" applyNumberFormat="1" applyFont="1" applyBorder="1" applyAlignment="1">
      <alignment horizontal="center" vertical="center"/>
    </xf>
    <xf numFmtId="0" fontId="13" fillId="0" borderId="6" xfId="0" applyNumberFormat="1" applyFont="1" applyBorder="1" applyAlignment="1">
      <alignment horizontal="center" vertical="center"/>
    </xf>
    <xf numFmtId="0" fontId="21" fillId="0" borderId="72" xfId="0" applyNumberFormat="1" applyFont="1" applyBorder="1" applyAlignment="1">
      <alignment horizontal="center" vertical="center" wrapText="1"/>
    </xf>
    <xf numFmtId="0" fontId="21" fillId="0" borderId="73" xfId="0" applyNumberFormat="1" applyFont="1" applyBorder="1" applyAlignment="1">
      <alignment horizontal="center" vertical="center" wrapText="1"/>
    </xf>
    <xf numFmtId="0" fontId="21" fillId="0" borderId="84" xfId="0" applyNumberFormat="1" applyFont="1" applyBorder="1" applyAlignment="1">
      <alignment horizontal="center" vertical="center" wrapText="1"/>
    </xf>
    <xf numFmtId="0" fontId="21" fillId="0" borderId="95" xfId="0" applyNumberFormat="1" applyFont="1" applyBorder="1" applyAlignment="1">
      <alignment horizontal="center" vertical="center" wrapText="1"/>
    </xf>
    <xf numFmtId="0" fontId="21" fillId="0" borderId="88" xfId="0" applyNumberFormat="1" applyFont="1" applyBorder="1" applyAlignment="1">
      <alignment horizontal="center" vertical="center" wrapText="1"/>
    </xf>
    <xf numFmtId="0" fontId="21" fillId="0" borderId="86" xfId="0" applyNumberFormat="1" applyFont="1" applyBorder="1" applyAlignment="1">
      <alignment horizontal="center" vertical="center" wrapText="1"/>
    </xf>
    <xf numFmtId="0" fontId="21" fillId="0" borderId="69" xfId="0" applyNumberFormat="1" applyFont="1" applyBorder="1" applyAlignment="1">
      <alignment horizontal="center" vertical="center" wrapText="1"/>
    </xf>
    <xf numFmtId="0" fontId="21" fillId="0" borderId="89" xfId="0" applyNumberFormat="1" applyFont="1" applyBorder="1" applyAlignment="1">
      <alignment horizontal="center" vertical="center" wrapText="1"/>
    </xf>
    <xf numFmtId="0" fontId="13" fillId="0" borderId="5" xfId="0" applyNumberFormat="1" applyFont="1" applyBorder="1" applyAlignment="1">
      <alignment horizontal="center" vertical="center"/>
    </xf>
    <xf numFmtId="0" fontId="21" fillId="0" borderId="85" xfId="0" applyNumberFormat="1" applyFont="1" applyBorder="1" applyAlignment="1">
      <alignment horizontal="center" vertical="center" wrapText="1"/>
    </xf>
    <xf numFmtId="0" fontId="16" fillId="0" borderId="86" xfId="0" applyNumberFormat="1" applyFont="1" applyBorder="1" applyAlignment="1">
      <alignment horizontal="center" vertical="center"/>
    </xf>
    <xf numFmtId="0" fontId="16" fillId="0" borderId="69" xfId="0" applyNumberFormat="1" applyFont="1" applyBorder="1" applyAlignment="1">
      <alignment horizontal="center" vertical="center"/>
    </xf>
    <xf numFmtId="0" fontId="16" fillId="0" borderId="89" xfId="0" applyNumberFormat="1" applyFont="1" applyBorder="1" applyAlignment="1">
      <alignment horizontal="center" vertical="center"/>
    </xf>
    <xf numFmtId="0" fontId="12" fillId="0" borderId="94" xfId="0" applyNumberFormat="1" applyFont="1" applyBorder="1" applyAlignment="1">
      <alignment horizontal="center" vertical="center"/>
    </xf>
    <xf numFmtId="0" fontId="12" fillId="0" borderId="95" xfId="0" applyNumberFormat="1" applyFont="1" applyBorder="1" applyAlignment="1">
      <alignment horizontal="center" vertical="center"/>
    </xf>
    <xf numFmtId="0" fontId="21" fillId="0" borderId="96" xfId="0" applyNumberFormat="1" applyFont="1" applyBorder="1" applyAlignment="1">
      <alignment horizontal="center" vertical="center" shrinkToFit="1"/>
    </xf>
    <xf numFmtId="0" fontId="21" fillId="0" borderId="97" xfId="0" applyNumberFormat="1" applyFont="1" applyBorder="1" applyAlignment="1">
      <alignment horizontal="center" vertical="center" shrinkToFit="1"/>
    </xf>
    <xf numFmtId="0" fontId="21" fillId="0" borderId="74" xfId="0" applyNumberFormat="1" applyFont="1" applyBorder="1" applyAlignment="1">
      <alignment horizontal="center" vertical="center" shrinkToFit="1"/>
    </xf>
    <xf numFmtId="0" fontId="21" fillId="0" borderId="75" xfId="0" applyNumberFormat="1" applyFont="1" applyBorder="1" applyAlignment="1">
      <alignment horizontal="center" vertical="center" shrinkToFit="1"/>
    </xf>
    <xf numFmtId="0" fontId="21" fillId="0" borderId="82" xfId="0" applyNumberFormat="1" applyFont="1" applyBorder="1" applyAlignment="1">
      <alignment horizontal="center" vertical="center" shrinkToFit="1"/>
    </xf>
    <xf numFmtId="0" fontId="12" fillId="0" borderId="88" xfId="0" applyNumberFormat="1" applyFont="1" applyBorder="1" applyAlignment="1">
      <alignment horizontal="center" vertical="center"/>
    </xf>
    <xf numFmtId="0" fontId="12" fillId="0" borderId="82" xfId="0" applyNumberFormat="1" applyFont="1" applyBorder="1" applyAlignment="1">
      <alignment horizontal="center" vertical="center"/>
    </xf>
    <xf numFmtId="0" fontId="13" fillId="0" borderId="93" xfId="0" applyNumberFormat="1" applyFont="1" applyBorder="1" applyAlignment="1">
      <alignment horizontal="center" vertical="center" textRotation="255"/>
    </xf>
    <xf numFmtId="0" fontId="13" fillId="0" borderId="9" xfId="0" applyNumberFormat="1" applyFont="1" applyBorder="1" applyAlignment="1">
      <alignment horizontal="center" vertical="center" textRotation="255"/>
    </xf>
    <xf numFmtId="0" fontId="16" fillId="0" borderId="82" xfId="0" applyNumberFormat="1" applyFont="1" applyBorder="1" applyAlignment="1">
      <alignment horizontal="center" vertical="center"/>
    </xf>
    <xf numFmtId="0" fontId="21" fillId="0" borderId="72" xfId="0" applyNumberFormat="1" applyFont="1" applyBorder="1" applyAlignment="1">
      <alignment horizontal="center" vertical="center" shrinkToFit="1"/>
    </xf>
    <xf numFmtId="0" fontId="21" fillId="0" borderId="73" xfId="0" applyNumberFormat="1" applyFont="1" applyBorder="1" applyAlignment="1">
      <alignment horizontal="center" vertical="center" shrinkToFit="1"/>
    </xf>
    <xf numFmtId="0" fontId="21" fillId="0" borderId="88" xfId="0" applyNumberFormat="1" applyFont="1" applyBorder="1" applyAlignment="1">
      <alignment horizontal="center" vertical="center" shrinkToFit="1"/>
    </xf>
    <xf numFmtId="0" fontId="26" fillId="0" borderId="78" xfId="0" applyNumberFormat="1" applyFont="1" applyBorder="1" applyAlignment="1">
      <alignment horizontal="center" vertical="center"/>
    </xf>
    <xf numFmtId="0" fontId="26" fillId="0" borderId="80" xfId="0" applyNumberFormat="1" applyFont="1" applyBorder="1" applyAlignment="1">
      <alignment horizontal="center" vertical="center"/>
    </xf>
    <xf numFmtId="177" fontId="6" fillId="0" borderId="83" xfId="0" applyNumberFormat="1" applyFont="1" applyBorder="1" applyAlignment="1">
      <alignment horizontal="center" vertical="center"/>
    </xf>
    <xf numFmtId="177" fontId="6" fillId="0" borderId="80" xfId="0" applyNumberFormat="1" applyFont="1" applyBorder="1" applyAlignment="1">
      <alignment horizontal="center" vertical="center"/>
    </xf>
    <xf numFmtId="0" fontId="13" fillId="0" borderId="87" xfId="0" applyNumberFormat="1" applyFont="1" applyBorder="1" applyAlignment="1">
      <alignment horizontal="center" vertical="center"/>
    </xf>
    <xf numFmtId="0" fontId="13" fillId="0" borderId="81" xfId="0" applyNumberFormat="1" applyFont="1" applyBorder="1" applyAlignment="1">
      <alignment horizontal="center" vertical="center"/>
    </xf>
    <xf numFmtId="0" fontId="13" fillId="0" borderId="36" xfId="0" applyNumberFormat="1" applyFont="1" applyBorder="1" applyAlignment="1">
      <alignment horizontal="center" vertical="center"/>
    </xf>
    <xf numFmtId="0" fontId="13" fillId="0" borderId="70" xfId="0" applyNumberFormat="1" applyFont="1" applyBorder="1" applyAlignment="1">
      <alignment horizontal="center" vertical="center"/>
    </xf>
    <xf numFmtId="0" fontId="17" fillId="0" borderId="90" xfId="0" applyNumberFormat="1" applyFont="1" applyBorder="1" applyAlignment="1">
      <alignment horizontal="center" vertical="center" textRotation="255"/>
    </xf>
    <xf numFmtId="0" fontId="17" fillId="0" borderId="91" xfId="0" applyNumberFormat="1" applyFont="1" applyBorder="1" applyAlignment="1">
      <alignment horizontal="center" vertical="center" textRotation="255"/>
    </xf>
    <xf numFmtId="0" fontId="17" fillId="0" borderId="92" xfId="0" applyNumberFormat="1" applyFont="1" applyBorder="1" applyAlignment="1">
      <alignment horizontal="center" vertical="center" textRotation="255"/>
    </xf>
    <xf numFmtId="0" fontId="6" fillId="0" borderId="72" xfId="0" applyNumberFormat="1" applyFont="1" applyBorder="1" applyAlignment="1">
      <alignment horizontal="center" vertical="center" wrapText="1"/>
    </xf>
    <xf numFmtId="0" fontId="6" fillId="0" borderId="73" xfId="0" applyNumberFormat="1" applyFont="1" applyBorder="1" applyAlignment="1">
      <alignment horizontal="center" vertical="center" wrapText="1"/>
    </xf>
    <xf numFmtId="0" fontId="6" fillId="0" borderId="84" xfId="0" applyNumberFormat="1" applyFont="1" applyBorder="1" applyAlignment="1">
      <alignment horizontal="center" vertical="center" wrapText="1"/>
    </xf>
    <xf numFmtId="0" fontId="6" fillId="0" borderId="86" xfId="0" applyNumberFormat="1" applyFont="1" applyBorder="1" applyAlignment="1">
      <alignment horizontal="center" vertical="center" wrapText="1"/>
    </xf>
    <xf numFmtId="0" fontId="6" fillId="0" borderId="69" xfId="0" applyNumberFormat="1" applyFont="1" applyBorder="1" applyAlignment="1">
      <alignment horizontal="center" vertical="center" wrapText="1"/>
    </xf>
    <xf numFmtId="0" fontId="6" fillId="0" borderId="85" xfId="0" applyNumberFormat="1" applyFont="1" applyBorder="1" applyAlignment="1">
      <alignment horizontal="center" vertical="center" wrapText="1"/>
    </xf>
    <xf numFmtId="3" fontId="6" fillId="0" borderId="70" xfId="1" applyNumberFormat="1" applyFont="1" applyBorder="1" applyAlignment="1">
      <alignment vertical="center"/>
    </xf>
    <xf numFmtId="3" fontId="6" fillId="0" borderId="71" xfId="1" applyNumberFormat="1" applyFont="1" applyBorder="1" applyAlignment="1">
      <alignment vertical="center"/>
    </xf>
    <xf numFmtId="3" fontId="6" fillId="0" borderId="36" xfId="1" applyNumberFormat="1" applyFont="1" applyBorder="1" applyAlignment="1">
      <alignment vertical="center"/>
    </xf>
    <xf numFmtId="0" fontId="6" fillId="0" borderId="70" xfId="0" applyNumberFormat="1" applyFont="1" applyBorder="1" applyAlignment="1">
      <alignment horizontal="center" vertical="center"/>
    </xf>
    <xf numFmtId="0" fontId="6" fillId="0" borderId="76" xfId="0" applyNumberFormat="1" applyFont="1" applyBorder="1" applyAlignment="1">
      <alignment horizontal="center" vertical="center"/>
    </xf>
    <xf numFmtId="0" fontId="13" fillId="0" borderId="84" xfId="0" applyNumberFormat="1" applyFont="1" applyBorder="1" applyAlignment="1">
      <alignment horizontal="center" vertical="center"/>
    </xf>
    <xf numFmtId="0" fontId="13" fillId="0" borderId="85" xfId="0" applyNumberFormat="1" applyFont="1" applyBorder="1" applyAlignment="1">
      <alignment horizontal="center" vertical="center"/>
    </xf>
    <xf numFmtId="0" fontId="6" fillId="0" borderId="83" xfId="1" applyNumberFormat="1" applyFont="1" applyBorder="1" applyAlignment="1">
      <alignment horizontal="right" vertical="center"/>
    </xf>
    <xf numFmtId="0" fontId="6" fillId="0" borderId="79" xfId="1" applyNumberFormat="1" applyFont="1" applyBorder="1" applyAlignment="1">
      <alignment horizontal="right" vertical="center"/>
    </xf>
    <xf numFmtId="0" fontId="6" fillId="0" borderId="80" xfId="1" applyNumberFormat="1" applyFont="1" applyBorder="1" applyAlignment="1">
      <alignment horizontal="right" vertical="center"/>
    </xf>
    <xf numFmtId="0" fontId="13" fillId="0" borderId="72" xfId="0" applyNumberFormat="1" applyFont="1" applyBorder="1" applyAlignment="1">
      <alignment horizontal="center" vertical="center"/>
    </xf>
    <xf numFmtId="0" fontId="13" fillId="0" borderId="73" xfId="0" applyNumberFormat="1" applyFont="1" applyBorder="1" applyAlignment="1">
      <alignment horizontal="center" vertical="center"/>
    </xf>
    <xf numFmtId="0" fontId="13" fillId="0" borderId="86" xfId="0" applyNumberFormat="1" applyFont="1" applyBorder="1" applyAlignment="1">
      <alignment horizontal="center" vertical="center"/>
    </xf>
    <xf numFmtId="0" fontId="13" fillId="0" borderId="69" xfId="0" applyNumberFormat="1" applyFont="1" applyBorder="1" applyAlignment="1">
      <alignment horizontal="center" vertical="center"/>
    </xf>
    <xf numFmtId="0" fontId="13" fillId="0" borderId="71" xfId="0" applyNumberFormat="1" applyFont="1" applyBorder="1" applyAlignment="1">
      <alignment horizontal="center" vertical="center"/>
    </xf>
    <xf numFmtId="0" fontId="6" fillId="0" borderId="70" xfId="0" applyNumberFormat="1" applyFont="1" applyBorder="1" applyAlignment="1">
      <alignment horizontal="center" vertical="center" shrinkToFit="1"/>
    </xf>
    <xf numFmtId="0" fontId="6" fillId="0" borderId="71" xfId="0" applyNumberFormat="1" applyFont="1" applyBorder="1" applyAlignment="1">
      <alignment horizontal="center" vertical="center" shrinkToFit="1"/>
    </xf>
    <xf numFmtId="0" fontId="6" fillId="0" borderId="36" xfId="0" applyNumberFormat="1" applyFont="1" applyBorder="1" applyAlignment="1">
      <alignment horizontal="center" vertical="center" shrinkToFit="1"/>
    </xf>
    <xf numFmtId="0" fontId="6" fillId="0" borderId="71" xfId="0" applyNumberFormat="1" applyFont="1" applyBorder="1" applyAlignment="1">
      <alignment horizontal="center" vertical="center"/>
    </xf>
    <xf numFmtId="0" fontId="6" fillId="0" borderId="36" xfId="0" applyNumberFormat="1" applyFont="1" applyBorder="1" applyAlignment="1">
      <alignment horizontal="center" vertical="center"/>
    </xf>
    <xf numFmtId="0" fontId="29" fillId="0" borderId="0" xfId="2" applyFont="1" applyAlignment="1" applyProtection="1">
      <alignment horizontal="right" vertical="center"/>
    </xf>
    <xf numFmtId="49" fontId="6" fillId="0" borderId="70" xfId="0" applyNumberFormat="1" applyFont="1" applyBorder="1" applyAlignment="1">
      <alignment horizontal="center" vertical="center"/>
    </xf>
    <xf numFmtId="0" fontId="6" fillId="0" borderId="70" xfId="0" applyNumberFormat="1" applyFont="1" applyBorder="1" applyAlignment="1">
      <alignment vertical="center"/>
    </xf>
    <xf numFmtId="0" fontId="6" fillId="0" borderId="76" xfId="0" applyNumberFormat="1" applyFont="1" applyBorder="1" applyAlignment="1">
      <alignment vertical="center"/>
    </xf>
    <xf numFmtId="0" fontId="16" fillId="0" borderId="77" xfId="0" applyFont="1" applyBorder="1" applyAlignment="1">
      <alignment horizontal="left" vertical="center"/>
    </xf>
    <xf numFmtId="3" fontId="27" fillId="0" borderId="78" xfId="1" applyNumberFormat="1" applyFont="1" applyBorder="1" applyAlignment="1">
      <alignment horizontal="center" vertical="center"/>
    </xf>
    <xf numFmtId="3" fontId="27" fillId="0" borderId="79" xfId="1" applyNumberFormat="1" applyFont="1" applyBorder="1" applyAlignment="1">
      <alignment horizontal="center" vertical="center"/>
    </xf>
    <xf numFmtId="3" fontId="27" fillId="0" borderId="80" xfId="1" applyNumberFormat="1" applyFont="1" applyBorder="1" applyAlignment="1">
      <alignment horizontal="center" vertical="center"/>
    </xf>
    <xf numFmtId="0" fontId="15" fillId="0" borderId="73" xfId="0" applyNumberFormat="1" applyFont="1" applyBorder="1" applyAlignment="1">
      <alignment horizontal="center" vertical="center" wrapText="1"/>
    </xf>
    <xf numFmtId="0" fontId="15" fillId="0" borderId="69" xfId="0" applyNumberFormat="1" applyFont="1" applyBorder="1" applyAlignment="1">
      <alignment horizontal="center" vertical="center" wrapText="1"/>
    </xf>
    <xf numFmtId="0" fontId="9" fillId="0" borderId="67" xfId="0" applyNumberFormat="1" applyFont="1" applyBorder="1" applyAlignment="1">
      <alignment horizontal="left" vertical="center"/>
    </xf>
    <xf numFmtId="0" fontId="9" fillId="0" borderId="68" xfId="0" applyFont="1" applyBorder="1" applyAlignment="1">
      <alignment horizontal="left" vertical="center"/>
    </xf>
    <xf numFmtId="0" fontId="16" fillId="0" borderId="69" xfId="0" applyNumberFormat="1" applyFont="1" applyBorder="1" applyAlignment="1">
      <alignment horizontal="left" vertical="center"/>
    </xf>
    <xf numFmtId="49" fontId="6" fillId="0" borderId="71" xfId="0" applyNumberFormat="1" applyFont="1" applyBorder="1" applyAlignment="1">
      <alignment horizontal="center" vertical="center"/>
    </xf>
    <xf numFmtId="49" fontId="6" fillId="0" borderId="36" xfId="0" applyNumberFormat="1" applyFont="1" applyBorder="1" applyAlignment="1">
      <alignment horizontal="center" vertical="center"/>
    </xf>
    <xf numFmtId="49" fontId="6" fillId="0" borderId="60" xfId="0" applyNumberFormat="1" applyFont="1" applyBorder="1" applyAlignment="1">
      <alignment horizontal="right" vertical="center"/>
    </xf>
    <xf numFmtId="49" fontId="6" fillId="0" borderId="61" xfId="0" applyNumberFormat="1" applyFont="1" applyBorder="1" applyAlignment="1">
      <alignment horizontal="right" vertical="center"/>
    </xf>
    <xf numFmtId="49" fontId="6" fillId="0" borderId="62" xfId="0" applyNumberFormat="1" applyFont="1" applyBorder="1" applyAlignment="1">
      <alignment horizontal="right" vertical="center"/>
    </xf>
    <xf numFmtId="49" fontId="6" fillId="0" borderId="63" xfId="0" applyNumberFormat="1" applyFont="1" applyBorder="1" applyAlignment="1">
      <alignment horizontal="right" vertical="center"/>
    </xf>
    <xf numFmtId="0" fontId="6" fillId="0" borderId="64" xfId="0" applyNumberFormat="1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 wrapText="1"/>
    </xf>
    <xf numFmtId="0" fontId="6" fillId="0" borderId="65" xfId="0" applyNumberFormat="1" applyFont="1" applyBorder="1" applyAlignment="1">
      <alignment horizontal="center" vertical="center" wrapText="1"/>
    </xf>
    <xf numFmtId="0" fontId="6" fillId="0" borderId="13" xfId="0" applyNumberFormat="1" applyFont="1" applyBorder="1" applyAlignment="1">
      <alignment horizontal="center" vertical="center" wrapText="1"/>
    </xf>
    <xf numFmtId="0" fontId="6" fillId="0" borderId="66" xfId="0" applyNumberFormat="1" applyFont="1" applyBorder="1" applyAlignment="1">
      <alignment horizontal="center" vertical="center" wrapText="1"/>
    </xf>
    <xf numFmtId="0" fontId="5" fillId="0" borderId="11" xfId="0" applyNumberFormat="1" applyFont="1" applyBorder="1" applyAlignment="1">
      <alignment horizontal="center" vertical="center" textRotation="255"/>
    </xf>
  </cellXfs>
  <cellStyles count="3">
    <cellStyle name="쉼표 [0]" xfId="1" builtinId="6"/>
    <cellStyle name="표준" xfId="0" builtinId="0"/>
    <cellStyle name="하이퍼링크" xfId="2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32"/>
  <sheetViews>
    <sheetView showGridLines="0" showZeros="0" zoomScaleNormal="100" workbookViewId="0">
      <pane ySplit="1" topLeftCell="A2" activePane="bottomLeft" state="frozen"/>
      <selection pane="bottomLeft" activeCell="C21" sqref="C21"/>
    </sheetView>
  </sheetViews>
  <sheetFormatPr defaultRowHeight="13.5"/>
  <cols>
    <col min="1" max="1" width="4.88671875" style="23" customWidth="1"/>
    <col min="2" max="2" width="14.33203125" style="23" customWidth="1"/>
    <col min="3" max="3" width="10.77734375" style="23" customWidth="1"/>
    <col min="4" max="4" width="8.33203125" style="23" customWidth="1"/>
    <col min="5" max="5" width="10.77734375" style="23" customWidth="1"/>
    <col min="6" max="6" width="13.44140625" style="23" customWidth="1"/>
    <col min="7" max="7" width="13.6640625" style="23" customWidth="1"/>
    <col min="8" max="8" width="11.6640625" style="23" customWidth="1"/>
    <col min="9" max="9" width="15.21875" style="23" customWidth="1"/>
    <col min="10" max="16384" width="8.88671875" style="23"/>
  </cols>
  <sheetData>
    <row r="1" spans="1:11" ht="24.75" customHeight="1">
      <c r="A1" s="120" t="s">
        <v>121</v>
      </c>
      <c r="B1" s="121"/>
      <c r="C1" s="121"/>
      <c r="D1" s="121"/>
      <c r="E1" s="121"/>
      <c r="F1" s="121"/>
      <c r="G1" s="121"/>
      <c r="H1" s="121"/>
      <c r="I1" s="121"/>
      <c r="J1" s="121"/>
      <c r="K1" s="24"/>
    </row>
    <row r="2" spans="1:11">
      <c r="A2" s="91"/>
    </row>
    <row r="3" spans="1:11" ht="18.75">
      <c r="B3" s="92" t="s">
        <v>99</v>
      </c>
      <c r="C3" s="93"/>
      <c r="D3" s="38"/>
      <c r="E3" s="38"/>
      <c r="F3" s="38"/>
      <c r="G3" s="122" t="s">
        <v>100</v>
      </c>
      <c r="H3" s="123"/>
      <c r="I3" s="38"/>
    </row>
    <row r="4" spans="1:11" ht="17.100000000000001" customHeight="1" thickBot="1">
      <c r="B4" s="38"/>
      <c r="C4" s="38"/>
      <c r="D4" s="38"/>
      <c r="E4" s="38"/>
      <c r="F4" s="38"/>
      <c r="G4" s="38"/>
      <c r="H4" s="38"/>
      <c r="I4" s="38"/>
    </row>
    <row r="5" spans="1:11" ht="15" customHeight="1">
      <c r="B5" s="69" t="s">
        <v>71</v>
      </c>
      <c r="C5" s="108" t="s">
        <v>102</v>
      </c>
      <c r="D5" s="109"/>
      <c r="E5" s="110"/>
      <c r="F5" s="38"/>
      <c r="G5" s="70" t="s">
        <v>77</v>
      </c>
      <c r="H5" s="108" t="s">
        <v>70</v>
      </c>
      <c r="I5" s="110"/>
    </row>
    <row r="6" spans="1:11" ht="15" customHeight="1">
      <c r="B6" s="69" t="s">
        <v>72</v>
      </c>
      <c r="C6" s="105" t="s">
        <v>92</v>
      </c>
      <c r="D6" s="106"/>
      <c r="E6" s="107"/>
      <c r="F6" s="38"/>
      <c r="G6" s="70" t="s">
        <v>78</v>
      </c>
      <c r="H6" s="105" t="s">
        <v>93</v>
      </c>
      <c r="I6" s="107"/>
    </row>
    <row r="7" spans="1:11" ht="15" customHeight="1">
      <c r="B7" s="69" t="s">
        <v>73</v>
      </c>
      <c r="C7" s="105" t="s">
        <v>96</v>
      </c>
      <c r="D7" s="106"/>
      <c r="E7" s="107"/>
      <c r="F7" s="39"/>
      <c r="G7" s="70" t="s">
        <v>79</v>
      </c>
      <c r="H7" s="105" t="s">
        <v>95</v>
      </c>
      <c r="I7" s="107"/>
    </row>
    <row r="8" spans="1:11" ht="15" customHeight="1">
      <c r="B8" s="69" t="s">
        <v>74</v>
      </c>
      <c r="C8" s="101" t="s">
        <v>69</v>
      </c>
      <c r="D8" s="102"/>
      <c r="E8" s="103"/>
      <c r="F8" s="38"/>
      <c r="G8" s="70" t="s">
        <v>80</v>
      </c>
      <c r="H8" s="105" t="s">
        <v>94</v>
      </c>
      <c r="I8" s="107"/>
    </row>
    <row r="9" spans="1:11" ht="15" customHeight="1">
      <c r="B9" s="69" t="s">
        <v>75</v>
      </c>
      <c r="C9" s="105" t="s">
        <v>91</v>
      </c>
      <c r="D9" s="106"/>
      <c r="E9" s="107"/>
      <c r="F9" s="38"/>
      <c r="G9" s="70" t="s">
        <v>81</v>
      </c>
      <c r="H9" s="105" t="s">
        <v>98</v>
      </c>
      <c r="I9" s="107"/>
    </row>
    <row r="10" spans="1:11" ht="15" customHeight="1" thickBot="1">
      <c r="B10" s="69" t="s">
        <v>76</v>
      </c>
      <c r="C10" s="98" t="s">
        <v>90</v>
      </c>
      <c r="D10" s="99"/>
      <c r="E10" s="100"/>
      <c r="F10" s="38"/>
      <c r="G10" s="70" t="s">
        <v>82</v>
      </c>
      <c r="H10" s="105" t="s">
        <v>97</v>
      </c>
      <c r="I10" s="107"/>
    </row>
    <row r="11" spans="1:11" ht="18.75" customHeight="1" thickBot="1">
      <c r="B11" s="38"/>
      <c r="C11" s="38"/>
      <c r="D11" s="38"/>
      <c r="E11" s="38"/>
      <c r="F11" s="38"/>
      <c r="G11" s="70" t="s">
        <v>83</v>
      </c>
      <c r="H11" s="116"/>
      <c r="I11" s="117"/>
    </row>
    <row r="12" spans="1:11" ht="18.75">
      <c r="B12" s="92" t="s">
        <v>101</v>
      </c>
      <c r="C12" s="93"/>
      <c r="D12" s="40"/>
      <c r="E12" s="40"/>
      <c r="F12" s="40"/>
      <c r="G12" s="40"/>
      <c r="H12" s="41"/>
      <c r="I12" s="41"/>
    </row>
    <row r="13" spans="1:11" ht="15" customHeight="1" thickBot="1">
      <c r="B13" s="40"/>
      <c r="C13" s="40"/>
      <c r="D13" s="40"/>
      <c r="E13" s="40"/>
      <c r="F13" s="40"/>
      <c r="G13" s="40"/>
      <c r="H13" s="40"/>
      <c r="I13" s="40"/>
    </row>
    <row r="14" spans="1:11" ht="17.100000000000001" customHeight="1" thickBot="1">
      <c r="B14" s="67" t="s">
        <v>115</v>
      </c>
      <c r="C14" s="118">
        <v>37895</v>
      </c>
      <c r="D14" s="119"/>
      <c r="E14" s="64"/>
      <c r="F14" s="65"/>
      <c r="G14" s="65"/>
      <c r="H14" s="65"/>
      <c r="I14" s="65"/>
    </row>
    <row r="15" spans="1:11" ht="17.100000000000001" customHeight="1" thickBot="1">
      <c r="B15" s="68"/>
      <c r="C15" s="76" t="s">
        <v>0</v>
      </c>
      <c r="D15" s="77" t="s">
        <v>1</v>
      </c>
      <c r="E15" s="62" t="s">
        <v>2</v>
      </c>
      <c r="F15" s="62" t="s">
        <v>3</v>
      </c>
      <c r="G15" s="68" t="s">
        <v>4</v>
      </c>
      <c r="H15" s="68" t="s">
        <v>5</v>
      </c>
      <c r="I15" s="68" t="s">
        <v>6</v>
      </c>
    </row>
    <row r="16" spans="1:11" ht="17.100000000000001" customHeight="1">
      <c r="B16" s="67" t="s">
        <v>84</v>
      </c>
      <c r="C16" s="50" t="s">
        <v>107</v>
      </c>
      <c r="D16" s="59"/>
      <c r="E16" s="51">
        <v>1</v>
      </c>
      <c r="F16" s="52">
        <v>11000</v>
      </c>
      <c r="G16" s="42">
        <f>(I16/1.1)</f>
        <v>10000</v>
      </c>
      <c r="H16" s="43">
        <f>(I16-G16)</f>
        <v>1000</v>
      </c>
      <c r="I16" s="43">
        <f>(F16*E16)</f>
        <v>11000</v>
      </c>
    </row>
    <row r="17" spans="2:9" ht="17.100000000000001" customHeight="1">
      <c r="B17" s="67" t="s">
        <v>85</v>
      </c>
      <c r="C17" s="53" t="s">
        <v>108</v>
      </c>
      <c r="D17" s="60"/>
      <c r="E17" s="47">
        <v>2</v>
      </c>
      <c r="F17" s="54">
        <v>22000</v>
      </c>
      <c r="G17" s="42">
        <f>(I17/1.1)</f>
        <v>40000</v>
      </c>
      <c r="H17" s="43">
        <f>(I17-G17)</f>
        <v>4000</v>
      </c>
      <c r="I17" s="43">
        <f>(E17*F17)</f>
        <v>44000</v>
      </c>
    </row>
    <row r="18" spans="2:9" ht="17.100000000000001" customHeight="1">
      <c r="B18" s="67" t="s">
        <v>86</v>
      </c>
      <c r="C18" s="53" t="s">
        <v>109</v>
      </c>
      <c r="D18" s="60"/>
      <c r="E18" s="47">
        <v>3</v>
      </c>
      <c r="F18" s="54">
        <v>33000</v>
      </c>
      <c r="G18" s="42">
        <f>(I18/1.1)</f>
        <v>90000</v>
      </c>
      <c r="H18" s="43">
        <f>(I18-G18)</f>
        <v>9000</v>
      </c>
      <c r="I18" s="43">
        <f>(E18*F18)</f>
        <v>99000</v>
      </c>
    </row>
    <row r="19" spans="2:9" ht="17.100000000000001" customHeight="1">
      <c r="B19" s="67" t="s">
        <v>103</v>
      </c>
      <c r="C19" s="71" t="s">
        <v>106</v>
      </c>
      <c r="D19" s="72"/>
      <c r="E19" s="73">
        <v>4</v>
      </c>
      <c r="F19" s="74">
        <v>44000</v>
      </c>
      <c r="G19" s="42">
        <f>(I19/1.1)</f>
        <v>160000</v>
      </c>
      <c r="H19" s="43">
        <f>(I19-G19)</f>
        <v>16000</v>
      </c>
      <c r="I19" s="43">
        <f>(E19*F19)</f>
        <v>176000</v>
      </c>
    </row>
    <row r="20" spans="2:9" ht="17.100000000000001" customHeight="1" thickBot="1">
      <c r="B20" s="67" t="s">
        <v>104</v>
      </c>
      <c r="C20" s="55" t="s">
        <v>105</v>
      </c>
      <c r="D20" s="61"/>
      <c r="E20" s="56">
        <v>5</v>
      </c>
      <c r="F20" s="57">
        <v>55000</v>
      </c>
      <c r="G20" s="42">
        <f>(I20/1.1)</f>
        <v>250000</v>
      </c>
      <c r="H20" s="43">
        <f>(I20-G20)</f>
        <v>25000</v>
      </c>
      <c r="I20" s="43">
        <f>(E20*F20)</f>
        <v>275000</v>
      </c>
    </row>
    <row r="21" spans="2:9" ht="17.100000000000001" customHeight="1">
      <c r="B21" s="68" t="s">
        <v>87</v>
      </c>
      <c r="C21" s="48"/>
      <c r="D21" s="48"/>
      <c r="E21" s="48"/>
      <c r="F21" s="58"/>
      <c r="G21" s="43">
        <f>SUM(G16:G20)</f>
        <v>550000</v>
      </c>
      <c r="H21" s="43">
        <f>SUM(H16:H20)</f>
        <v>55000</v>
      </c>
      <c r="I21" s="43">
        <f>SUM(I16:I20)</f>
        <v>605000</v>
      </c>
    </row>
    <row r="22" spans="2:9" ht="19.5" customHeight="1" thickBot="1">
      <c r="B22" s="40"/>
      <c r="C22" s="40"/>
      <c r="D22" s="40"/>
      <c r="E22" s="40"/>
      <c r="F22" s="40"/>
      <c r="G22" s="40"/>
      <c r="H22" s="40"/>
      <c r="I22" s="40"/>
    </row>
    <row r="23" spans="2:9" ht="21" customHeight="1" thickBot="1">
      <c r="B23" s="96" t="s">
        <v>126</v>
      </c>
      <c r="C23" s="97"/>
      <c r="H23" s="24"/>
      <c r="I23" s="75"/>
    </row>
    <row r="24" spans="2:9" ht="17.100000000000001" customHeight="1" thickBot="1">
      <c r="B24" s="104"/>
      <c r="C24" s="104"/>
      <c r="D24" s="104"/>
      <c r="E24" s="24"/>
      <c r="F24" s="24"/>
      <c r="G24" s="24"/>
      <c r="H24" s="24"/>
      <c r="I24" s="40"/>
    </row>
    <row r="25" spans="2:9" ht="18" customHeight="1" thickBot="1">
      <c r="B25" s="78" t="s">
        <v>116</v>
      </c>
      <c r="C25" s="85" t="s">
        <v>124</v>
      </c>
      <c r="D25" s="79" t="s">
        <v>118</v>
      </c>
      <c r="E25" s="86" t="s">
        <v>125</v>
      </c>
      <c r="F25" s="80" t="s">
        <v>119</v>
      </c>
      <c r="G25" s="87"/>
      <c r="H25" s="87"/>
      <c r="I25" s="87"/>
    </row>
    <row r="26" spans="2:9" ht="18.75" customHeight="1" thickBot="1">
      <c r="B26" s="78" t="s">
        <v>117</v>
      </c>
      <c r="C26" s="113" t="s">
        <v>123</v>
      </c>
      <c r="D26" s="114"/>
      <c r="E26" s="114"/>
      <c r="F26" s="115"/>
      <c r="G26" s="66"/>
      <c r="H26" s="66"/>
      <c r="I26" s="66"/>
    </row>
    <row r="27" spans="2:9" ht="21.75" customHeight="1">
      <c r="B27" s="88"/>
      <c r="C27" s="88"/>
      <c r="D27" s="89"/>
      <c r="E27" s="89"/>
      <c r="F27" s="89"/>
      <c r="G27" s="89"/>
      <c r="H27" s="89"/>
      <c r="I27" s="89"/>
    </row>
    <row r="28" spans="2:9" ht="17.100000000000001" customHeight="1" thickBot="1">
      <c r="B28" s="89"/>
      <c r="C28" s="89"/>
      <c r="D28" s="89"/>
      <c r="E28" s="89"/>
      <c r="F28" s="89"/>
      <c r="G28" s="89"/>
      <c r="H28" s="89"/>
      <c r="I28" s="89"/>
    </row>
    <row r="29" spans="2:9" ht="17.100000000000001" customHeight="1" thickBot="1">
      <c r="B29" s="49"/>
      <c r="C29" s="94" t="s">
        <v>114</v>
      </c>
      <c r="D29" s="95"/>
      <c r="E29" s="95"/>
      <c r="F29" s="95"/>
      <c r="G29" s="95"/>
      <c r="H29" s="90"/>
      <c r="I29" s="90"/>
    </row>
    <row r="30" spans="2:9" ht="17.100000000000001" customHeight="1">
      <c r="B30" s="89"/>
      <c r="C30" s="89"/>
      <c r="D30" s="89"/>
      <c r="E30" s="89"/>
      <c r="F30" s="89"/>
      <c r="G30" s="90"/>
      <c r="H30" s="90"/>
      <c r="I30" s="90"/>
    </row>
    <row r="31" spans="2:9" ht="21" customHeight="1">
      <c r="B31" s="111" t="s">
        <v>122</v>
      </c>
      <c r="C31" s="112"/>
      <c r="D31" s="112"/>
      <c r="E31" s="112"/>
      <c r="F31" s="112"/>
      <c r="G31" s="112"/>
      <c r="H31" s="112"/>
      <c r="I31" s="112"/>
    </row>
    <row r="32" spans="2:9">
      <c r="D32" s="26"/>
      <c r="E32" s="28"/>
      <c r="F32" s="27"/>
      <c r="G32" s="27"/>
      <c r="H32" s="27"/>
      <c r="I32" s="27"/>
    </row>
  </sheetData>
  <mergeCells count="23">
    <mergeCell ref="H8:I8"/>
    <mergeCell ref="C6:E6"/>
    <mergeCell ref="C7:E7"/>
    <mergeCell ref="G3:H3"/>
    <mergeCell ref="B31:I31"/>
    <mergeCell ref="C26:F26"/>
    <mergeCell ref="H11:I11"/>
    <mergeCell ref="C14:D14"/>
    <mergeCell ref="A1:J1"/>
    <mergeCell ref="H9:I9"/>
    <mergeCell ref="H10:I10"/>
    <mergeCell ref="H5:I5"/>
    <mergeCell ref="H6:I6"/>
    <mergeCell ref="H7:I7"/>
    <mergeCell ref="B3:C3"/>
    <mergeCell ref="B12:C12"/>
    <mergeCell ref="C29:G29"/>
    <mergeCell ref="B23:C23"/>
    <mergeCell ref="C10:E10"/>
    <mergeCell ref="C8:E8"/>
    <mergeCell ref="B24:D24"/>
    <mergeCell ref="C9:E9"/>
    <mergeCell ref="C5:E5"/>
  </mergeCells>
  <phoneticPr fontId="2" type="noConversion"/>
  <pageMargins left="0.74803149606299213" right="0.74803149606299213" top="0.78740157480314965" bottom="0.78740157480314965" header="0.51181102362204722" footer="0.51181102362204722"/>
  <pageSetup paperSize="9" orientation="landscape" verticalDpi="0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AG51"/>
  <sheetViews>
    <sheetView showGridLines="0" showZeros="0" tabSelected="1" view="pageBreakPreview" zoomScaleNormal="100" workbookViewId="0">
      <pane ySplit="1" topLeftCell="A2" activePane="bottomLeft" state="frozen"/>
      <selection pane="bottomLeft" activeCell="AH49" sqref="AH49"/>
    </sheetView>
  </sheetViews>
  <sheetFormatPr defaultColWidth="2.33203125" defaultRowHeight="13.5" customHeight="1"/>
  <cols>
    <col min="1" max="45" width="2.33203125" style="3" customWidth="1"/>
    <col min="46" max="46" width="2.44140625" style="3" customWidth="1"/>
    <col min="47" max="16384" width="2.33203125" style="3"/>
  </cols>
  <sheetData>
    <row r="1" spans="1:33" ht="26.25" customHeight="1">
      <c r="A1" s="128" t="s">
        <v>120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25">
        <v>1</v>
      </c>
    </row>
    <row r="2" spans="1:33" ht="15.75" customHeight="1" thickBot="1">
      <c r="A2" s="344" t="s">
        <v>113</v>
      </c>
      <c r="B2" s="344"/>
      <c r="C2" s="344"/>
      <c r="D2" s="344"/>
      <c r="E2" s="344"/>
      <c r="F2" s="344"/>
      <c r="G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30"/>
      <c r="W2" s="130"/>
      <c r="X2" s="130"/>
      <c r="Y2" s="130"/>
      <c r="Z2" s="130"/>
      <c r="AA2" s="130"/>
      <c r="AB2" s="130"/>
      <c r="AC2" s="130"/>
      <c r="AD2" s="130"/>
      <c r="AE2" s="130"/>
      <c r="AF2" s="130"/>
    </row>
    <row r="3" spans="1:33" ht="20.100000000000001" customHeight="1">
      <c r="A3" s="138" t="s">
        <v>88</v>
      </c>
      <c r="B3" s="139"/>
      <c r="C3" s="139"/>
      <c r="D3" s="139"/>
      <c r="E3" s="139"/>
      <c r="F3" s="139"/>
      <c r="G3" s="139"/>
      <c r="H3" s="139"/>
      <c r="I3" s="139"/>
      <c r="J3" s="139"/>
      <c r="K3" s="139"/>
      <c r="L3" s="139"/>
      <c r="M3" s="139"/>
      <c r="N3" s="139"/>
      <c r="O3" s="139"/>
      <c r="P3" s="139"/>
      <c r="Q3" s="139"/>
      <c r="R3" s="139"/>
      <c r="S3" s="139"/>
      <c r="T3" s="139"/>
      <c r="U3" s="139"/>
      <c r="V3" s="140"/>
      <c r="W3" s="132" t="s">
        <v>7</v>
      </c>
      <c r="X3" s="133"/>
      <c r="Y3" s="133"/>
      <c r="Z3" s="134"/>
      <c r="AA3" s="348" t="str">
        <f>자료입력페이지!C25</f>
        <v>02</v>
      </c>
      <c r="AB3" s="349"/>
      <c r="AC3" s="4" t="s">
        <v>8</v>
      </c>
      <c r="AD3" s="348" t="str">
        <f>자료입력페이지!E25</f>
        <v>11</v>
      </c>
      <c r="AE3" s="349"/>
      <c r="AF3" s="5" t="s">
        <v>9</v>
      </c>
    </row>
    <row r="4" spans="1:33" ht="20.100000000000001" customHeight="1">
      <c r="A4" s="141"/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3"/>
      <c r="W4" s="135" t="s">
        <v>10</v>
      </c>
      <c r="X4" s="136"/>
      <c r="Y4" s="136"/>
      <c r="Z4" s="137"/>
      <c r="AA4" s="83" t="str">
        <f>MID(자료입력페이지!C26,1,1)</f>
        <v>3</v>
      </c>
      <c r="AB4" s="83" t="str">
        <f>MID(자료입력페이지!C26,2,1)</f>
        <v>2</v>
      </c>
      <c r="AC4" s="83" t="str">
        <f>MID(자료입력페이지!C26,3,1)</f>
        <v>-</v>
      </c>
      <c r="AD4" s="83" t="str">
        <f>MID(자료입력페이지!C26,4,1)</f>
        <v>3</v>
      </c>
      <c r="AE4" s="83" t="str">
        <f>MID(자료입력페이지!C26,5,1)</f>
        <v>4</v>
      </c>
      <c r="AF4" s="84" t="str">
        <f>MID(자료입력페이지!C26,6,1)</f>
        <v>5</v>
      </c>
    </row>
    <row r="5" spans="1:33" ht="13.5" customHeight="1">
      <c r="A5" s="186" t="s">
        <v>11</v>
      </c>
      <c r="B5" s="156" t="s">
        <v>12</v>
      </c>
      <c r="C5" s="156"/>
      <c r="D5" s="157"/>
      <c r="E5" s="131" t="str">
        <f>MID(자료입력페이지!C6,1,1)</f>
        <v>1</v>
      </c>
      <c r="F5" s="131" t="str">
        <f>MID(자료입력페이지!C6,2,1)</f>
        <v>1</v>
      </c>
      <c r="G5" s="131" t="str">
        <f>MID(자료입력페이지!C6,3,1)</f>
        <v>1</v>
      </c>
      <c r="H5" s="131" t="s">
        <v>13</v>
      </c>
      <c r="I5" s="131" t="str">
        <f>MID(자료입력페이지!C6,5,1)</f>
        <v>1</v>
      </c>
      <c r="J5" s="131" t="str">
        <f>MID(자료입력페이지!C6,6,1)</f>
        <v>1</v>
      </c>
      <c r="K5" s="131" t="s">
        <v>13</v>
      </c>
      <c r="L5" s="131" t="str">
        <f>MID(자료입력페이지!C6,8,1)</f>
        <v>1</v>
      </c>
      <c r="M5" s="131" t="str">
        <f>MID(자료입력페이지!C6,9,1)</f>
        <v>1</v>
      </c>
      <c r="N5" s="131" t="str">
        <f>MID(자료입력페이지!C6,10,1)</f>
        <v>1</v>
      </c>
      <c r="O5" s="131" t="str">
        <f>MID(자료입력페이지!C6,11,1)</f>
        <v>1</v>
      </c>
      <c r="P5" s="131" t="str">
        <f>MID(자료입력페이지!C6,12,1)</f>
        <v>1</v>
      </c>
      <c r="Q5" s="153" t="s">
        <v>14</v>
      </c>
      <c r="R5" s="156" t="s">
        <v>12</v>
      </c>
      <c r="S5" s="156"/>
      <c r="T5" s="157"/>
      <c r="U5" s="131" t="str">
        <f>MID(자료입력페이지!H6,1,1)</f>
        <v>2</v>
      </c>
      <c r="V5" s="131" t="str">
        <f>MID(자료입력페이지!H6,2,1)</f>
        <v>2</v>
      </c>
      <c r="W5" s="131" t="str">
        <f>MID(자료입력페이지!H6,3,1)</f>
        <v>2</v>
      </c>
      <c r="X5" s="131" t="s">
        <v>13</v>
      </c>
      <c r="Y5" s="131" t="str">
        <f>MID(자료입력페이지!H6,5,1)</f>
        <v>2</v>
      </c>
      <c r="Z5" s="131" t="str">
        <f>MID(자료입력페이지!H6,6,1)</f>
        <v>2</v>
      </c>
      <c r="AA5" s="131" t="s">
        <v>13</v>
      </c>
      <c r="AB5" s="131" t="str">
        <f>MID(자료입력페이지!H6,8,1)</f>
        <v>2</v>
      </c>
      <c r="AC5" s="131" t="str">
        <f>MID(자료입력페이지!H6,9,1)</f>
        <v>2</v>
      </c>
      <c r="AD5" s="131" t="str">
        <f>MID(자료입력페이지!H6,10,1)</f>
        <v>2</v>
      </c>
      <c r="AE5" s="131" t="str">
        <f>MID(자료입력페이지!H6,11,1)</f>
        <v>2</v>
      </c>
      <c r="AF5" s="174" t="str">
        <f>MID(자료입력페이지!H6,12,1)</f>
        <v>2</v>
      </c>
    </row>
    <row r="6" spans="1:33" ht="13.5" customHeight="1">
      <c r="A6" s="186"/>
      <c r="B6" s="156"/>
      <c r="C6" s="156"/>
      <c r="D6" s="157"/>
      <c r="E6" s="131"/>
      <c r="F6" s="131"/>
      <c r="G6" s="131"/>
      <c r="H6" s="131"/>
      <c r="I6" s="131"/>
      <c r="J6" s="131"/>
      <c r="K6" s="131"/>
      <c r="L6" s="131"/>
      <c r="M6" s="131"/>
      <c r="N6" s="131"/>
      <c r="O6" s="131"/>
      <c r="P6" s="131"/>
      <c r="Q6" s="153"/>
      <c r="R6" s="156"/>
      <c r="S6" s="156"/>
      <c r="T6" s="157"/>
      <c r="U6" s="131"/>
      <c r="V6" s="131"/>
      <c r="W6" s="131"/>
      <c r="X6" s="131"/>
      <c r="Y6" s="131"/>
      <c r="Z6" s="131"/>
      <c r="AA6" s="131"/>
      <c r="AB6" s="131"/>
      <c r="AC6" s="131"/>
      <c r="AD6" s="131"/>
      <c r="AE6" s="131"/>
      <c r="AF6" s="175"/>
    </row>
    <row r="7" spans="1:33" ht="13.5" customHeight="1">
      <c r="A7" s="186"/>
      <c r="B7" s="145" t="s">
        <v>15</v>
      </c>
      <c r="C7" s="145"/>
      <c r="D7" s="135"/>
      <c r="E7" s="188" t="str">
        <f>자료입력페이지!C5</f>
        <v>㈜ 김하나쇼핑몰</v>
      </c>
      <c r="F7" s="189"/>
      <c r="G7" s="189"/>
      <c r="H7" s="189"/>
      <c r="I7" s="189"/>
      <c r="J7" s="190"/>
      <c r="K7" s="182" t="s">
        <v>16</v>
      </c>
      <c r="L7" s="199" t="str">
        <f>자료입력페이지!C7</f>
        <v>김하나</v>
      </c>
      <c r="M7" s="199"/>
      <c r="N7" s="199"/>
      <c r="O7" s="200"/>
      <c r="P7" s="144" t="s">
        <v>17</v>
      </c>
      <c r="Q7" s="153"/>
      <c r="R7" s="145" t="s">
        <v>15</v>
      </c>
      <c r="S7" s="145"/>
      <c r="T7" s="145"/>
      <c r="U7" s="147" t="str">
        <f>자료입력페이지!H5</f>
        <v>㈜테스트</v>
      </c>
      <c r="V7" s="148"/>
      <c r="W7" s="148"/>
      <c r="X7" s="148"/>
      <c r="Y7" s="148"/>
      <c r="Z7" s="149"/>
      <c r="AA7" s="357" t="s">
        <v>16</v>
      </c>
      <c r="AB7" s="164" t="str">
        <f>자료입력페이지!H7</f>
        <v>이두나</v>
      </c>
      <c r="AC7" s="165"/>
      <c r="AD7" s="165"/>
      <c r="AE7" s="165"/>
      <c r="AF7" s="168" t="s">
        <v>17</v>
      </c>
    </row>
    <row r="8" spans="1:33" ht="13.5" customHeight="1">
      <c r="A8" s="186"/>
      <c r="B8" s="146" t="s">
        <v>18</v>
      </c>
      <c r="C8" s="146"/>
      <c r="D8" s="191"/>
      <c r="E8" s="150"/>
      <c r="F8" s="151"/>
      <c r="G8" s="151"/>
      <c r="H8" s="151"/>
      <c r="I8" s="151"/>
      <c r="J8" s="152"/>
      <c r="K8" s="198"/>
      <c r="L8" s="199"/>
      <c r="M8" s="199"/>
      <c r="N8" s="199"/>
      <c r="O8" s="200"/>
      <c r="P8" s="144"/>
      <c r="Q8" s="153"/>
      <c r="R8" s="146" t="s">
        <v>19</v>
      </c>
      <c r="S8" s="146"/>
      <c r="T8" s="146"/>
      <c r="U8" s="150"/>
      <c r="V8" s="151"/>
      <c r="W8" s="151"/>
      <c r="X8" s="151"/>
      <c r="Y8" s="151"/>
      <c r="Z8" s="152"/>
      <c r="AA8" s="198"/>
      <c r="AB8" s="166"/>
      <c r="AC8" s="167"/>
      <c r="AD8" s="167"/>
      <c r="AE8" s="167"/>
      <c r="AF8" s="169"/>
    </row>
    <row r="9" spans="1:33" ht="13.5" customHeight="1">
      <c r="A9" s="186"/>
      <c r="B9" s="145" t="s">
        <v>20</v>
      </c>
      <c r="C9" s="145"/>
      <c r="D9" s="145"/>
      <c r="E9" s="158" t="str">
        <f>자료입력페이지!C8</f>
        <v>서울시  서초구 서초동 123</v>
      </c>
      <c r="F9" s="159"/>
      <c r="G9" s="159"/>
      <c r="H9" s="159"/>
      <c r="I9" s="159"/>
      <c r="J9" s="159"/>
      <c r="K9" s="159"/>
      <c r="L9" s="159"/>
      <c r="M9" s="159"/>
      <c r="N9" s="159"/>
      <c r="O9" s="159"/>
      <c r="P9" s="160"/>
      <c r="Q9" s="154"/>
      <c r="R9" s="145" t="s">
        <v>20</v>
      </c>
      <c r="S9" s="145"/>
      <c r="T9" s="145"/>
      <c r="U9" s="170" t="str">
        <f>자료입력페이지!H8</f>
        <v xml:space="preserve">서울시 강남구 삼성동 123 </v>
      </c>
      <c r="V9" s="171"/>
      <c r="W9" s="171"/>
      <c r="X9" s="171"/>
      <c r="Y9" s="171"/>
      <c r="Z9" s="171"/>
      <c r="AA9" s="171"/>
      <c r="AB9" s="171"/>
      <c r="AC9" s="171"/>
      <c r="AD9" s="171"/>
      <c r="AE9" s="171"/>
      <c r="AF9" s="172"/>
    </row>
    <row r="10" spans="1:33" ht="13.5" customHeight="1">
      <c r="A10" s="186"/>
      <c r="B10" s="146" t="s">
        <v>21</v>
      </c>
      <c r="C10" s="146"/>
      <c r="D10" s="146"/>
      <c r="E10" s="161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3"/>
      <c r="Q10" s="154"/>
      <c r="R10" s="146" t="s">
        <v>21</v>
      </c>
      <c r="S10" s="146"/>
      <c r="T10" s="146"/>
      <c r="U10" s="161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73"/>
    </row>
    <row r="11" spans="1:33" ht="13.5" customHeight="1">
      <c r="A11" s="186"/>
      <c r="B11" s="156" t="s">
        <v>22</v>
      </c>
      <c r="C11" s="156"/>
      <c r="D11" s="156"/>
      <c r="E11" s="170" t="str">
        <f>자료입력페이지!C9</f>
        <v>인터넷서비스</v>
      </c>
      <c r="F11" s="171"/>
      <c r="G11" s="171"/>
      <c r="H11" s="171"/>
      <c r="I11" s="171"/>
      <c r="J11" s="178"/>
      <c r="K11" s="182" t="s">
        <v>23</v>
      </c>
      <c r="L11" s="170" t="str">
        <f>자료입력페이지!C10</f>
        <v>온라인정보제공</v>
      </c>
      <c r="M11" s="171"/>
      <c r="N11" s="171"/>
      <c r="O11" s="171"/>
      <c r="P11" s="178"/>
      <c r="Q11" s="154"/>
      <c r="R11" s="156" t="s">
        <v>22</v>
      </c>
      <c r="S11" s="156"/>
      <c r="T11" s="156"/>
      <c r="U11" s="170" t="str">
        <f>자료입력페이지!H9</f>
        <v>제조</v>
      </c>
      <c r="V11" s="171"/>
      <c r="W11" s="171"/>
      <c r="X11" s="171"/>
      <c r="Y11" s="171"/>
      <c r="Z11" s="178"/>
      <c r="AA11" s="182" t="s">
        <v>23</v>
      </c>
      <c r="AB11" s="170" t="str">
        <f>자료입력페이지!H10</f>
        <v>부품제조</v>
      </c>
      <c r="AC11" s="171"/>
      <c r="AD11" s="171"/>
      <c r="AE11" s="171"/>
      <c r="AF11" s="172"/>
    </row>
    <row r="12" spans="1:33" ht="13.5" customHeight="1" thickBot="1">
      <c r="A12" s="187"/>
      <c r="B12" s="145"/>
      <c r="C12" s="145"/>
      <c r="D12" s="145"/>
      <c r="E12" s="179"/>
      <c r="F12" s="180"/>
      <c r="G12" s="180"/>
      <c r="H12" s="180"/>
      <c r="I12" s="180"/>
      <c r="J12" s="181"/>
      <c r="K12" s="183"/>
      <c r="L12" s="179"/>
      <c r="M12" s="180"/>
      <c r="N12" s="180"/>
      <c r="O12" s="180"/>
      <c r="P12" s="181"/>
      <c r="Q12" s="155"/>
      <c r="R12" s="145"/>
      <c r="S12" s="145"/>
      <c r="T12" s="145"/>
      <c r="U12" s="179"/>
      <c r="V12" s="180"/>
      <c r="W12" s="180"/>
      <c r="X12" s="180"/>
      <c r="Y12" s="180"/>
      <c r="Z12" s="181"/>
      <c r="AA12" s="183"/>
      <c r="AB12" s="179"/>
      <c r="AC12" s="180"/>
      <c r="AD12" s="180"/>
      <c r="AE12" s="180"/>
      <c r="AF12" s="184"/>
    </row>
    <row r="13" spans="1:33" ht="13.5" customHeight="1">
      <c r="A13" s="185" t="s">
        <v>24</v>
      </c>
      <c r="B13" s="176"/>
      <c r="C13" s="176"/>
      <c r="D13" s="176"/>
      <c r="E13" s="176" t="s">
        <v>25</v>
      </c>
      <c r="F13" s="176"/>
      <c r="G13" s="176"/>
      <c r="H13" s="176"/>
      <c r="I13" s="176"/>
      <c r="J13" s="176"/>
      <c r="K13" s="176"/>
      <c r="L13" s="176"/>
      <c r="M13" s="176"/>
      <c r="N13" s="176"/>
      <c r="O13" s="176"/>
      <c r="P13" s="176"/>
      <c r="Q13" s="176"/>
      <c r="R13" s="176" t="s">
        <v>26</v>
      </c>
      <c r="S13" s="176"/>
      <c r="T13" s="176"/>
      <c r="U13" s="176"/>
      <c r="V13" s="176"/>
      <c r="W13" s="176"/>
      <c r="X13" s="176"/>
      <c r="Y13" s="176"/>
      <c r="Z13" s="176"/>
      <c r="AA13" s="176"/>
      <c r="AB13" s="176" t="s">
        <v>27</v>
      </c>
      <c r="AC13" s="176"/>
      <c r="AD13" s="176"/>
      <c r="AE13" s="176"/>
      <c r="AF13" s="177"/>
    </row>
    <row r="14" spans="1:33" ht="13.5" customHeight="1">
      <c r="A14" s="196" t="s">
        <v>28</v>
      </c>
      <c r="B14" s="197"/>
      <c r="C14" s="7" t="s">
        <v>29</v>
      </c>
      <c r="D14" s="7" t="s">
        <v>30</v>
      </c>
      <c r="E14" s="197" t="s">
        <v>31</v>
      </c>
      <c r="F14" s="197"/>
      <c r="G14" s="6" t="s">
        <v>32</v>
      </c>
      <c r="H14" s="7" t="s">
        <v>33</v>
      </c>
      <c r="I14" s="7" t="s">
        <v>34</v>
      </c>
      <c r="J14" s="7" t="s">
        <v>35</v>
      </c>
      <c r="K14" s="7" t="s">
        <v>32</v>
      </c>
      <c r="L14" s="7" t="s">
        <v>33</v>
      </c>
      <c r="M14" s="7" t="s">
        <v>36</v>
      </c>
      <c r="N14" s="7" t="s">
        <v>35</v>
      </c>
      <c r="O14" s="7" t="s">
        <v>32</v>
      </c>
      <c r="P14" s="7" t="s">
        <v>33</v>
      </c>
      <c r="Q14" s="7" t="s">
        <v>30</v>
      </c>
      <c r="R14" s="7" t="s">
        <v>33</v>
      </c>
      <c r="S14" s="7" t="s">
        <v>34</v>
      </c>
      <c r="T14" s="7" t="s">
        <v>35</v>
      </c>
      <c r="U14" s="7" t="s">
        <v>32</v>
      </c>
      <c r="V14" s="7" t="s">
        <v>33</v>
      </c>
      <c r="W14" s="7" t="s">
        <v>36</v>
      </c>
      <c r="X14" s="7" t="s">
        <v>35</v>
      </c>
      <c r="Y14" s="7" t="s">
        <v>32</v>
      </c>
      <c r="Z14" s="7" t="s">
        <v>33</v>
      </c>
      <c r="AA14" s="7" t="s">
        <v>30</v>
      </c>
      <c r="AB14" s="353">
        <f>자료입력페이지!H11</f>
        <v>0</v>
      </c>
      <c r="AC14" s="353"/>
      <c r="AD14" s="353"/>
      <c r="AE14" s="353"/>
      <c r="AF14" s="354"/>
    </row>
    <row r="15" spans="1:33" ht="20.100000000000001" customHeight="1" thickBot="1">
      <c r="A15" s="192">
        <f>YEAR(자료입력페이지!C14)</f>
        <v>2003</v>
      </c>
      <c r="B15" s="193"/>
      <c r="C15" s="30">
        <f>MONTH(자료입력페이지!C14)</f>
        <v>10</v>
      </c>
      <c r="D15" s="29">
        <f>DAY(자료입력페이지!C14)</f>
        <v>1</v>
      </c>
      <c r="E15" s="194">
        <f>COUNTBLANK(G15:Q15)</f>
        <v>5</v>
      </c>
      <c r="F15" s="195"/>
      <c r="G15" s="31" t="str">
        <f>IF(ISERROR(MID(자료입력페이지!G21,LEN(자료입력페이지!G21)-10,1)),"",MID(자료입력페이지!G21,LEN(자료입력페이지!G21)-10,1))</f>
        <v/>
      </c>
      <c r="H15" s="31" t="str">
        <f>IF(ISERROR(MID(자료입력페이지!G21,LEN(자료입력페이지!G21)-9,1)),"",MID(자료입력페이지!G21,LEN(자료입력페이지!G21)-9,1))</f>
        <v/>
      </c>
      <c r="I15" s="31" t="str">
        <f>IF(ISERROR(MID(자료입력페이지!G21,LEN(자료입력페이지!G21)-8,1)),"",MID(자료입력페이지!G21,LEN(자료입력페이지!G21)-8,1))</f>
        <v/>
      </c>
      <c r="J15" s="31" t="str">
        <f>IF(ISERROR(MID(자료입력페이지!G21,LEN(자료입력페이지!G21)-7,1)),"",MID(자료입력페이지!G21,LEN(자료입력페이지!G21)-7,1))</f>
        <v/>
      </c>
      <c r="K15" s="31" t="str">
        <f>IF(ISERROR(MID(자료입력페이지!G21,LEN(자료입력페이지!G21)-6,1)),"",MID(자료입력페이지!G21,LEN(자료입력페이지!G21)-6,1))</f>
        <v/>
      </c>
      <c r="L15" s="31" t="str">
        <f>IF(ISERROR(MID(자료입력페이지!G21,LEN(자료입력페이지!G21)-5,1)),"",MID(자료입력페이지!G21,LEN(자료입력페이지!G21)-5,1))</f>
        <v>5</v>
      </c>
      <c r="M15" s="31" t="str">
        <f>IF(ISERROR(MID(자료입력페이지!G21,LEN(자료입력페이지!G21)-4,1)),"",MID(자료입력페이지!G21,LEN(자료입력페이지!G21)-4,1))</f>
        <v>5</v>
      </c>
      <c r="N15" s="31" t="str">
        <f>IF(ISERROR(MID(자료입력페이지!G21,LEN(자료입력페이지!G21)-3,1)),"",MID(자료입력페이지!G21,LEN(자료입력페이지!G21)-3,1))</f>
        <v>0</v>
      </c>
      <c r="O15" s="31" t="str">
        <f>IF(ISERROR(MID(자료입력페이지!G21,LEN(자료입력페이지!G21)-2,1)),"",MID(자료입력페이지!G21,LEN(자료입력페이지!G21)-2,1))</f>
        <v>0</v>
      </c>
      <c r="P15" s="31" t="str">
        <f>IF(ISERROR(MID(자료입력페이지!G21,LEN(자료입력페이지!G21)-1,1)),"",MID(자료입력페이지!G21,LEN(자료입력페이지!G21)-1,1))</f>
        <v>0</v>
      </c>
      <c r="Q15" s="31" t="str">
        <f>RIGHT(자료입력페이지!G21)</f>
        <v>0</v>
      </c>
      <c r="R15" s="31" t="str">
        <f>IF(ISERROR(MID(자료입력페이지!H21,LEN(자료입력페이지!H21)-9,1)),"",MID(자료입력페이지!H21,LEN(자료입력페이지!H21)-9,1))</f>
        <v/>
      </c>
      <c r="S15" s="31" t="str">
        <f>IF(ISERROR(MID(자료입력페이지!H21,LEN(자료입력페이지!H21)-8,1)),"",MID(자료입력페이지!H21,LEN(자료입력페이지!H21)-8,1))</f>
        <v/>
      </c>
      <c r="T15" s="31" t="str">
        <f>IF(ISERROR(MID(자료입력페이지!H21,LEN(자료입력페이지!H21)-7,1)),"",MID(자료입력페이지!H21,LEN(자료입력페이지!H21)-7,1))</f>
        <v/>
      </c>
      <c r="U15" s="31" t="str">
        <f>IF(ISERROR(MID(자료입력페이지!H21,LEN(자료입력페이지!H21)-6,1)),"",MID(자료입력페이지!H21,LEN(자료입력페이지!H21)-6,1))</f>
        <v/>
      </c>
      <c r="V15" s="31" t="str">
        <f>IF(ISERROR(MID(자료입력페이지!H21,LEN(자료입력페이지!H21)-5,1)),"",MID(자료입력페이지!H21,LEN(자료입력페이지!H21)-5,1))</f>
        <v/>
      </c>
      <c r="W15" s="31" t="str">
        <f>IF(ISERROR(MID(자료입력페이지!H21,LEN(자료입력페이지!H21)-4,1)),"",MID(자료입력페이지!H21,LEN(자료입력페이지!H21)-4,1))</f>
        <v>5</v>
      </c>
      <c r="X15" s="31" t="str">
        <f>IF(ISERROR(MID(자료입력페이지!H21,LEN(자료입력페이지!H21)-3,1)),"",MID(자료입력페이지!H21,LEN(자료입력페이지!H21)-3,1))</f>
        <v>5</v>
      </c>
      <c r="Y15" s="31" t="str">
        <f>IF(ISERROR(MID(자료입력페이지!H21,LEN(자료입력페이지!H21)-2,1)),"",MID(자료입력페이지!H21,LEN(자료입력페이지!H21)-2,1))</f>
        <v>0</v>
      </c>
      <c r="Z15" s="31" t="str">
        <f>IF(ISERROR(MID(자료입력페이지!H21,LEN(자료입력페이지!H21)-1,1)),"",MID(자료입력페이지!H21,LEN(자료입력페이지!H21)-1,1))</f>
        <v>0</v>
      </c>
      <c r="AA15" s="31" t="str">
        <f>RIGHT(자료입력페이지!H21)</f>
        <v>0</v>
      </c>
      <c r="AB15" s="355"/>
      <c r="AC15" s="355"/>
      <c r="AD15" s="355"/>
      <c r="AE15" s="355"/>
      <c r="AF15" s="356"/>
    </row>
    <row r="16" spans="1:33" ht="13.5" customHeight="1">
      <c r="A16" s="21" t="s">
        <v>37</v>
      </c>
      <c r="B16" s="22" t="s">
        <v>38</v>
      </c>
      <c r="C16" s="201" t="s">
        <v>39</v>
      </c>
      <c r="D16" s="201"/>
      <c r="E16" s="201"/>
      <c r="F16" s="201"/>
      <c r="G16" s="201"/>
      <c r="H16" s="201"/>
      <c r="I16" s="202" t="s">
        <v>40</v>
      </c>
      <c r="J16" s="203"/>
      <c r="K16" s="204"/>
      <c r="L16" s="202" t="s">
        <v>41</v>
      </c>
      <c r="M16" s="203"/>
      <c r="N16" s="204"/>
      <c r="O16" s="201" t="s">
        <v>42</v>
      </c>
      <c r="P16" s="201"/>
      <c r="Q16" s="201"/>
      <c r="R16" s="201"/>
      <c r="S16" s="201"/>
      <c r="T16" s="201" t="s">
        <v>43</v>
      </c>
      <c r="U16" s="201"/>
      <c r="V16" s="201"/>
      <c r="W16" s="201"/>
      <c r="X16" s="201"/>
      <c r="Y16" s="201"/>
      <c r="Z16" s="201" t="s">
        <v>44</v>
      </c>
      <c r="AA16" s="201"/>
      <c r="AB16" s="201"/>
      <c r="AC16" s="201"/>
      <c r="AD16" s="201"/>
      <c r="AE16" s="201" t="s">
        <v>45</v>
      </c>
      <c r="AF16" s="214"/>
    </row>
    <row r="17" spans="1:32" ht="20.100000000000001" customHeight="1">
      <c r="A17" s="32">
        <f>C15</f>
        <v>10</v>
      </c>
      <c r="B17" s="33">
        <f>D15</f>
        <v>1</v>
      </c>
      <c r="C17" s="205" t="str">
        <f>자료입력페이지!C16</f>
        <v>1시계</v>
      </c>
      <c r="D17" s="206"/>
      <c r="E17" s="206"/>
      <c r="F17" s="206"/>
      <c r="G17" s="206"/>
      <c r="H17" s="207"/>
      <c r="I17" s="217">
        <f>자료입력페이지!D16</f>
        <v>0</v>
      </c>
      <c r="J17" s="218"/>
      <c r="K17" s="219"/>
      <c r="L17" s="211">
        <f>자료입력페이지!E16</f>
        <v>1</v>
      </c>
      <c r="M17" s="212"/>
      <c r="N17" s="213"/>
      <c r="O17" s="208">
        <f>자료입력페이지!F16</f>
        <v>11000</v>
      </c>
      <c r="P17" s="209"/>
      <c r="Q17" s="209"/>
      <c r="R17" s="209"/>
      <c r="S17" s="210"/>
      <c r="T17" s="208">
        <f>자료입력페이지!G16</f>
        <v>10000</v>
      </c>
      <c r="U17" s="209"/>
      <c r="V17" s="209"/>
      <c r="W17" s="209"/>
      <c r="X17" s="209"/>
      <c r="Y17" s="210"/>
      <c r="Z17" s="208">
        <f>자료입력페이지!H16</f>
        <v>1000</v>
      </c>
      <c r="AA17" s="209"/>
      <c r="AB17" s="209"/>
      <c r="AC17" s="209"/>
      <c r="AD17" s="210"/>
      <c r="AE17" s="215"/>
      <c r="AF17" s="216"/>
    </row>
    <row r="18" spans="1:32" ht="20.100000000000001" customHeight="1">
      <c r="A18" s="34"/>
      <c r="B18" s="33"/>
      <c r="C18" s="205" t="str">
        <f>자료입력페이지!C17</f>
        <v>2반지</v>
      </c>
      <c r="D18" s="206"/>
      <c r="E18" s="206"/>
      <c r="F18" s="206"/>
      <c r="G18" s="206"/>
      <c r="H18" s="207"/>
      <c r="I18" s="217">
        <f>자료입력페이지!D17</f>
        <v>0</v>
      </c>
      <c r="J18" s="218"/>
      <c r="K18" s="219"/>
      <c r="L18" s="211">
        <f>자료입력페이지!E17</f>
        <v>2</v>
      </c>
      <c r="M18" s="212"/>
      <c r="N18" s="213"/>
      <c r="O18" s="208">
        <f>자료입력페이지!F17</f>
        <v>22000</v>
      </c>
      <c r="P18" s="209"/>
      <c r="Q18" s="209"/>
      <c r="R18" s="209"/>
      <c r="S18" s="210"/>
      <c r="T18" s="208">
        <f>자료입력페이지!G17</f>
        <v>40000</v>
      </c>
      <c r="U18" s="209"/>
      <c r="V18" s="209"/>
      <c r="W18" s="209"/>
      <c r="X18" s="209"/>
      <c r="Y18" s="210"/>
      <c r="Z18" s="208">
        <f>자료입력페이지!H17</f>
        <v>4000</v>
      </c>
      <c r="AA18" s="209"/>
      <c r="AB18" s="209"/>
      <c r="AC18" s="209"/>
      <c r="AD18" s="210"/>
      <c r="AE18" s="215"/>
      <c r="AF18" s="216"/>
    </row>
    <row r="19" spans="1:32" ht="20.100000000000001" customHeight="1">
      <c r="A19" s="34"/>
      <c r="B19" s="33"/>
      <c r="C19" s="205" t="str">
        <f>자료입력페이지!C18</f>
        <v>3라면</v>
      </c>
      <c r="D19" s="206"/>
      <c r="E19" s="206"/>
      <c r="F19" s="206"/>
      <c r="G19" s="206"/>
      <c r="H19" s="207"/>
      <c r="I19" s="217">
        <f>자료입력페이지!D18</f>
        <v>0</v>
      </c>
      <c r="J19" s="218"/>
      <c r="K19" s="219"/>
      <c r="L19" s="211">
        <f>자료입력페이지!E18</f>
        <v>3</v>
      </c>
      <c r="M19" s="212"/>
      <c r="N19" s="213"/>
      <c r="O19" s="208">
        <f>자료입력페이지!F18</f>
        <v>33000</v>
      </c>
      <c r="P19" s="209"/>
      <c r="Q19" s="209"/>
      <c r="R19" s="209"/>
      <c r="S19" s="210"/>
      <c r="T19" s="208">
        <f>자료입력페이지!G18</f>
        <v>90000</v>
      </c>
      <c r="U19" s="209"/>
      <c r="V19" s="209"/>
      <c r="W19" s="209"/>
      <c r="X19" s="209"/>
      <c r="Y19" s="210"/>
      <c r="Z19" s="208">
        <f>자료입력페이지!H18</f>
        <v>9000</v>
      </c>
      <c r="AA19" s="209"/>
      <c r="AB19" s="209"/>
      <c r="AC19" s="209"/>
      <c r="AD19" s="210"/>
      <c r="AE19" s="215"/>
      <c r="AF19" s="216"/>
    </row>
    <row r="20" spans="1:32" ht="20.100000000000001" customHeight="1">
      <c r="A20" s="34"/>
      <c r="B20" s="33"/>
      <c r="C20" s="205" t="str">
        <f>자료입력페이지!C19</f>
        <v>4음료</v>
      </c>
      <c r="D20" s="206"/>
      <c r="E20" s="206"/>
      <c r="F20" s="206"/>
      <c r="G20" s="206"/>
      <c r="H20" s="207"/>
      <c r="I20" s="217">
        <f>자료입력페이지!D20</f>
        <v>0</v>
      </c>
      <c r="J20" s="218"/>
      <c r="K20" s="219"/>
      <c r="L20" s="211">
        <f>자료입력페이지!E19</f>
        <v>4</v>
      </c>
      <c r="M20" s="212"/>
      <c r="N20" s="213"/>
      <c r="O20" s="208">
        <f>자료입력페이지!F19</f>
        <v>44000</v>
      </c>
      <c r="P20" s="209"/>
      <c r="Q20" s="209"/>
      <c r="R20" s="209"/>
      <c r="S20" s="210"/>
      <c r="T20" s="208">
        <f>자료입력페이지!G19</f>
        <v>160000</v>
      </c>
      <c r="U20" s="209"/>
      <c r="V20" s="209"/>
      <c r="W20" s="209"/>
      <c r="X20" s="209"/>
      <c r="Y20" s="210"/>
      <c r="Z20" s="208">
        <f>자료입력페이지!H19</f>
        <v>16000</v>
      </c>
      <c r="AA20" s="209"/>
      <c r="AB20" s="209"/>
      <c r="AC20" s="209"/>
      <c r="AD20" s="210"/>
      <c r="AE20" s="215"/>
      <c r="AF20" s="216"/>
    </row>
    <row r="21" spans="1:32" ht="20.100000000000001" customHeight="1">
      <c r="A21" s="34"/>
      <c r="B21" s="33"/>
      <c r="C21" s="205" t="str">
        <f>자료입력페이지!C20</f>
        <v>5과자</v>
      </c>
      <c r="D21" s="206"/>
      <c r="E21" s="206"/>
      <c r="F21" s="206"/>
      <c r="G21" s="206"/>
      <c r="H21" s="207"/>
      <c r="I21" s="44"/>
      <c r="J21" s="45"/>
      <c r="K21" s="46"/>
      <c r="L21" s="211">
        <f>자료입력페이지!E20</f>
        <v>5</v>
      </c>
      <c r="M21" s="212"/>
      <c r="N21" s="213"/>
      <c r="O21" s="208">
        <f>자료입력페이지!F20</f>
        <v>55000</v>
      </c>
      <c r="P21" s="209"/>
      <c r="Q21" s="209"/>
      <c r="R21" s="209"/>
      <c r="S21" s="210"/>
      <c r="T21" s="208">
        <f>자료입력페이지!G20</f>
        <v>250000</v>
      </c>
      <c r="U21" s="209"/>
      <c r="V21" s="209"/>
      <c r="W21" s="209"/>
      <c r="X21" s="209"/>
      <c r="Y21" s="210"/>
      <c r="Z21" s="208">
        <f>자료입력페이지!H20</f>
        <v>25000</v>
      </c>
      <c r="AA21" s="209"/>
      <c r="AB21" s="209"/>
      <c r="AC21" s="209"/>
      <c r="AD21" s="210"/>
      <c r="AE21" s="211"/>
      <c r="AF21" s="352"/>
    </row>
    <row r="22" spans="1:32" ht="13.5" customHeight="1">
      <c r="A22" s="196" t="s">
        <v>46</v>
      </c>
      <c r="B22" s="197"/>
      <c r="C22" s="197"/>
      <c r="D22" s="197"/>
      <c r="E22" s="197"/>
      <c r="F22" s="197" t="s">
        <v>47</v>
      </c>
      <c r="G22" s="197"/>
      <c r="H22" s="197"/>
      <c r="I22" s="197"/>
      <c r="J22" s="197"/>
      <c r="K22" s="197" t="s">
        <v>48</v>
      </c>
      <c r="L22" s="197"/>
      <c r="M22" s="197"/>
      <c r="N22" s="197"/>
      <c r="O22" s="197"/>
      <c r="P22" s="197" t="s">
        <v>49</v>
      </c>
      <c r="Q22" s="197"/>
      <c r="R22" s="197"/>
      <c r="S22" s="197"/>
      <c r="T22" s="197"/>
      <c r="U22" s="197" t="s">
        <v>50</v>
      </c>
      <c r="V22" s="197"/>
      <c r="W22" s="197"/>
      <c r="X22" s="197"/>
      <c r="Y22" s="197"/>
      <c r="Z22" s="197" t="s">
        <v>51</v>
      </c>
      <c r="AA22" s="197"/>
      <c r="AB22" s="197"/>
      <c r="AC22" s="223"/>
      <c r="AD22" s="226" t="str">
        <f>IF(AG1=1,"영수","청구")</f>
        <v>영수</v>
      </c>
      <c r="AE22" s="227"/>
      <c r="AF22" s="220" t="s">
        <v>52</v>
      </c>
    </row>
    <row r="23" spans="1:32" ht="20.100000000000001" customHeight="1" thickBot="1">
      <c r="A23" s="229">
        <f>자료입력페이지!I21</f>
        <v>605000</v>
      </c>
      <c r="B23" s="230"/>
      <c r="C23" s="230"/>
      <c r="D23" s="230"/>
      <c r="E23" s="231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4"/>
      <c r="AA23" s="224"/>
      <c r="AB23" s="224"/>
      <c r="AC23" s="225"/>
      <c r="AD23" s="228"/>
      <c r="AE23" s="228"/>
      <c r="AF23" s="221"/>
    </row>
    <row r="24" spans="1:32" ht="14.25" customHeight="1">
      <c r="A24" s="343" t="s">
        <v>112</v>
      </c>
      <c r="B24" s="343"/>
      <c r="C24" s="343"/>
      <c r="D24" s="343"/>
      <c r="E24" s="343"/>
      <c r="F24" s="343"/>
      <c r="G24" s="343"/>
      <c r="H24" s="343"/>
      <c r="I24" s="343"/>
      <c r="J24" s="343"/>
      <c r="K24" s="9"/>
      <c r="L24" s="9"/>
      <c r="M24" s="9"/>
      <c r="N24" s="9"/>
      <c r="O24" s="9"/>
      <c r="P24" s="9"/>
      <c r="Q24" s="9"/>
      <c r="R24" s="9"/>
      <c r="S24" s="9"/>
      <c r="T24" s="9"/>
      <c r="U24" s="243" t="s">
        <v>111</v>
      </c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</row>
    <row r="25" spans="1:32" ht="9.75" customHeight="1">
      <c r="A25" s="8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236"/>
      <c r="Q25" s="236"/>
      <c r="R25" s="236"/>
      <c r="S25" s="236"/>
      <c r="T25" s="236"/>
      <c r="U25" s="236"/>
      <c r="V25" s="236"/>
      <c r="W25" s="236"/>
      <c r="X25" s="236"/>
      <c r="Y25" s="236"/>
      <c r="Z25" s="236"/>
      <c r="AA25" s="236"/>
      <c r="AB25" s="236"/>
      <c r="AC25" s="236"/>
      <c r="AD25" s="236"/>
      <c r="AE25" s="236"/>
      <c r="AF25" s="236"/>
    </row>
    <row r="26" spans="1:32" ht="9.75" customHeight="1">
      <c r="A26" s="10"/>
      <c r="B26" s="10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0"/>
      <c r="X26" s="11"/>
      <c r="Y26" s="11"/>
      <c r="Z26" s="11"/>
      <c r="AA26" s="11"/>
      <c r="AB26" s="11"/>
      <c r="AC26" s="11"/>
      <c r="AD26" s="11"/>
      <c r="AE26" s="11"/>
      <c r="AF26" s="12"/>
    </row>
    <row r="27" spans="1:32" ht="13.5" customHeight="1" thickBot="1">
      <c r="A27" s="345" t="s">
        <v>113</v>
      </c>
      <c r="B27" s="345"/>
      <c r="C27" s="345"/>
      <c r="D27" s="345"/>
      <c r="E27" s="345"/>
      <c r="F27" s="345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</row>
    <row r="28" spans="1:32" ht="20.100000000000001" customHeight="1">
      <c r="A28" s="244" t="s">
        <v>89</v>
      </c>
      <c r="B28" s="245"/>
      <c r="C28" s="245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6"/>
      <c r="W28" s="237" t="s">
        <v>53</v>
      </c>
      <c r="X28" s="238"/>
      <c r="Y28" s="238"/>
      <c r="Z28" s="239"/>
      <c r="AA28" s="350" t="str">
        <f>AA3</f>
        <v>02</v>
      </c>
      <c r="AB28" s="351"/>
      <c r="AC28" s="14" t="s">
        <v>54</v>
      </c>
      <c r="AD28" s="350" t="str">
        <f>AD3</f>
        <v>11</v>
      </c>
      <c r="AE28" s="351"/>
      <c r="AF28" s="15" t="s">
        <v>55</v>
      </c>
    </row>
    <row r="29" spans="1:32" ht="20.100000000000001" customHeight="1">
      <c r="A29" s="247"/>
      <c r="B29" s="248"/>
      <c r="C29" s="248"/>
      <c r="D29" s="248"/>
      <c r="E29" s="248"/>
      <c r="F29" s="248"/>
      <c r="G29" s="248"/>
      <c r="H29" s="248"/>
      <c r="I29" s="248"/>
      <c r="J29" s="248"/>
      <c r="K29" s="248"/>
      <c r="L29" s="248"/>
      <c r="M29" s="248"/>
      <c r="N29" s="248"/>
      <c r="O29" s="248"/>
      <c r="P29" s="248"/>
      <c r="Q29" s="248"/>
      <c r="R29" s="248"/>
      <c r="S29" s="248"/>
      <c r="T29" s="248"/>
      <c r="U29" s="248"/>
      <c r="V29" s="249"/>
      <c r="W29" s="240" t="s">
        <v>10</v>
      </c>
      <c r="X29" s="241"/>
      <c r="Y29" s="241"/>
      <c r="Z29" s="242"/>
      <c r="AA29" s="81" t="str">
        <f>AA4</f>
        <v>3</v>
      </c>
      <c r="AB29" s="81" t="str">
        <f>AB4</f>
        <v>2</v>
      </c>
      <c r="AC29" s="81" t="str">
        <f>AC4</f>
        <v>-</v>
      </c>
      <c r="AD29" s="81" t="str">
        <f>AD4</f>
        <v>3</v>
      </c>
      <c r="AE29" s="81" t="str">
        <f>AE4</f>
        <v>4</v>
      </c>
      <c r="AF29" s="82" t="str">
        <f>AF4</f>
        <v>5</v>
      </c>
    </row>
    <row r="30" spans="1:32" ht="13.5" customHeight="1">
      <c r="A30" s="304" t="s">
        <v>11</v>
      </c>
      <c r="B30" s="240" t="s">
        <v>12</v>
      </c>
      <c r="C30" s="241"/>
      <c r="D30" s="241"/>
      <c r="E30" s="126" t="str">
        <f>E5</f>
        <v>1</v>
      </c>
      <c r="F30" s="126" t="str">
        <f t="shared" ref="F30:P30" si="0">F5</f>
        <v>1</v>
      </c>
      <c r="G30" s="126" t="str">
        <f t="shared" si="0"/>
        <v>1</v>
      </c>
      <c r="H30" s="126" t="str">
        <f t="shared" si="0"/>
        <v>-</v>
      </c>
      <c r="I30" s="126" t="str">
        <f t="shared" si="0"/>
        <v>1</v>
      </c>
      <c r="J30" s="126" t="str">
        <f t="shared" si="0"/>
        <v>1</v>
      </c>
      <c r="K30" s="126" t="str">
        <f t="shared" si="0"/>
        <v>-</v>
      </c>
      <c r="L30" s="126" t="str">
        <f t="shared" si="0"/>
        <v>1</v>
      </c>
      <c r="M30" s="126" t="str">
        <f t="shared" si="0"/>
        <v>1</v>
      </c>
      <c r="N30" s="126" t="str">
        <f t="shared" si="0"/>
        <v>1</v>
      </c>
      <c r="O30" s="126" t="str">
        <f t="shared" si="0"/>
        <v>1</v>
      </c>
      <c r="P30" s="126" t="str">
        <f t="shared" si="0"/>
        <v>1</v>
      </c>
      <c r="Q30" s="252" t="s">
        <v>14</v>
      </c>
      <c r="R30" s="240" t="s">
        <v>12</v>
      </c>
      <c r="S30" s="241"/>
      <c r="T30" s="241"/>
      <c r="U30" s="126" t="str">
        <f>U5</f>
        <v>2</v>
      </c>
      <c r="V30" s="126" t="str">
        <f>V5</f>
        <v>2</v>
      </c>
      <c r="W30" s="126" t="str">
        <f>W5</f>
        <v>2</v>
      </c>
      <c r="X30" s="126" t="s">
        <v>13</v>
      </c>
      <c r="Y30" s="126" t="str">
        <f>Y5</f>
        <v>2</v>
      </c>
      <c r="Z30" s="126" t="str">
        <f>Z5</f>
        <v>2</v>
      </c>
      <c r="AA30" s="126" t="s">
        <v>13</v>
      </c>
      <c r="AB30" s="126" t="str">
        <f>AB5</f>
        <v>2</v>
      </c>
      <c r="AC30" s="126" t="str">
        <f>AC5</f>
        <v>2</v>
      </c>
      <c r="AD30" s="126" t="str">
        <f>AD5</f>
        <v>2</v>
      </c>
      <c r="AE30" s="126" t="str">
        <f>AE5</f>
        <v>2</v>
      </c>
      <c r="AF30" s="250" t="str">
        <f>AF5</f>
        <v>2</v>
      </c>
    </row>
    <row r="31" spans="1:32" ht="13.5" customHeight="1">
      <c r="A31" s="305"/>
      <c r="B31" s="255"/>
      <c r="C31" s="256"/>
      <c r="D31" s="256"/>
      <c r="E31" s="127"/>
      <c r="F31" s="127"/>
      <c r="G31" s="127"/>
      <c r="H31" s="127"/>
      <c r="I31" s="127"/>
      <c r="J31" s="127"/>
      <c r="K31" s="127"/>
      <c r="L31" s="127"/>
      <c r="M31" s="127"/>
      <c r="N31" s="127"/>
      <c r="O31" s="127"/>
      <c r="P31" s="127"/>
      <c r="Q31" s="253"/>
      <c r="R31" s="255"/>
      <c r="S31" s="256"/>
      <c r="T31" s="256"/>
      <c r="U31" s="127"/>
      <c r="V31" s="127"/>
      <c r="W31" s="127"/>
      <c r="X31" s="127"/>
      <c r="Y31" s="127"/>
      <c r="Z31" s="127"/>
      <c r="AA31" s="127"/>
      <c r="AB31" s="127"/>
      <c r="AC31" s="127"/>
      <c r="AD31" s="127"/>
      <c r="AE31" s="127"/>
      <c r="AF31" s="251"/>
    </row>
    <row r="32" spans="1:32" ht="13.5" customHeight="1">
      <c r="A32" s="305"/>
      <c r="B32" s="240" t="s">
        <v>15</v>
      </c>
      <c r="C32" s="241"/>
      <c r="D32" s="241"/>
      <c r="E32" s="293" t="str">
        <f>E7</f>
        <v>㈜ 김하나쇼핑몰</v>
      </c>
      <c r="F32" s="294"/>
      <c r="G32" s="294"/>
      <c r="H32" s="294"/>
      <c r="I32" s="294"/>
      <c r="J32" s="295"/>
      <c r="K32" s="263" t="s">
        <v>56</v>
      </c>
      <c r="L32" s="232" t="str">
        <f>L7</f>
        <v>김하나</v>
      </c>
      <c r="M32" s="233"/>
      <c r="N32" s="233"/>
      <c r="O32" s="233"/>
      <c r="P32" s="288" t="s">
        <v>57</v>
      </c>
      <c r="Q32" s="253"/>
      <c r="R32" s="240" t="s">
        <v>58</v>
      </c>
      <c r="S32" s="241"/>
      <c r="T32" s="242"/>
      <c r="U32" s="283" t="str">
        <f>U7</f>
        <v>㈜테스트</v>
      </c>
      <c r="V32" s="148"/>
      <c r="W32" s="148"/>
      <c r="X32" s="148"/>
      <c r="Y32" s="148"/>
      <c r="Z32" s="284"/>
      <c r="AA32" s="290" t="s">
        <v>56</v>
      </c>
      <c r="AB32" s="262" t="str">
        <f>AB7</f>
        <v>이두나</v>
      </c>
      <c r="AC32" s="165"/>
      <c r="AD32" s="165"/>
      <c r="AE32" s="165"/>
      <c r="AF32" s="281" t="s">
        <v>57</v>
      </c>
    </row>
    <row r="33" spans="1:32" ht="13.5" customHeight="1">
      <c r="A33" s="305"/>
      <c r="B33" s="255" t="s">
        <v>19</v>
      </c>
      <c r="C33" s="256"/>
      <c r="D33" s="256"/>
      <c r="E33" s="285"/>
      <c r="F33" s="286"/>
      <c r="G33" s="286"/>
      <c r="H33" s="286"/>
      <c r="I33" s="286"/>
      <c r="J33" s="287"/>
      <c r="K33" s="291"/>
      <c r="L33" s="234"/>
      <c r="M33" s="235"/>
      <c r="N33" s="235"/>
      <c r="O33" s="235"/>
      <c r="P33" s="289"/>
      <c r="Q33" s="253"/>
      <c r="R33" s="255" t="s">
        <v>19</v>
      </c>
      <c r="S33" s="256"/>
      <c r="T33" s="292"/>
      <c r="U33" s="285"/>
      <c r="V33" s="286"/>
      <c r="W33" s="286"/>
      <c r="X33" s="286"/>
      <c r="Y33" s="286"/>
      <c r="Z33" s="287"/>
      <c r="AA33" s="291"/>
      <c r="AB33" s="234"/>
      <c r="AC33" s="235"/>
      <c r="AD33" s="235"/>
      <c r="AE33" s="235"/>
      <c r="AF33" s="282"/>
    </row>
    <row r="34" spans="1:32" ht="13.5" customHeight="1">
      <c r="A34" s="305"/>
      <c r="B34" s="240" t="s">
        <v>20</v>
      </c>
      <c r="C34" s="241"/>
      <c r="D34" s="242"/>
      <c r="E34" s="257" t="str">
        <f>E9</f>
        <v>서울시  서초구 서초동 123</v>
      </c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258"/>
      <c r="Q34" s="253"/>
      <c r="R34" s="240" t="s">
        <v>20</v>
      </c>
      <c r="S34" s="241"/>
      <c r="T34" s="242"/>
      <c r="U34" s="268" t="str">
        <f>U9</f>
        <v xml:space="preserve">서울시 강남구 삼성동 123 </v>
      </c>
      <c r="V34" s="269"/>
      <c r="W34" s="269"/>
      <c r="X34" s="269"/>
      <c r="Y34" s="269"/>
      <c r="Z34" s="269"/>
      <c r="AA34" s="269"/>
      <c r="AB34" s="269"/>
      <c r="AC34" s="269"/>
      <c r="AD34" s="269"/>
      <c r="AE34" s="269"/>
      <c r="AF34" s="270"/>
    </row>
    <row r="35" spans="1:32" ht="13.5" customHeight="1">
      <c r="A35" s="305"/>
      <c r="B35" s="255" t="s">
        <v>21</v>
      </c>
      <c r="C35" s="256"/>
      <c r="D35" s="292"/>
      <c r="E35" s="259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1"/>
      <c r="Q35" s="253"/>
      <c r="R35" s="255" t="s">
        <v>21</v>
      </c>
      <c r="S35" s="256"/>
      <c r="T35" s="292"/>
      <c r="U35" s="259"/>
      <c r="V35" s="260"/>
      <c r="W35" s="260"/>
      <c r="X35" s="260"/>
      <c r="Y35" s="260"/>
      <c r="Z35" s="260"/>
      <c r="AA35" s="260"/>
      <c r="AB35" s="260"/>
      <c r="AC35" s="260"/>
      <c r="AD35" s="260"/>
      <c r="AE35" s="260"/>
      <c r="AF35" s="271"/>
    </row>
    <row r="36" spans="1:32" ht="13.5" customHeight="1">
      <c r="A36" s="305"/>
      <c r="B36" s="240" t="s">
        <v>22</v>
      </c>
      <c r="C36" s="241"/>
      <c r="D36" s="242"/>
      <c r="E36" s="268" t="str">
        <f>E11</f>
        <v>인터넷서비스</v>
      </c>
      <c r="F36" s="269"/>
      <c r="G36" s="269"/>
      <c r="H36" s="269"/>
      <c r="I36" s="269"/>
      <c r="J36" s="272"/>
      <c r="K36" s="263" t="s">
        <v>23</v>
      </c>
      <c r="L36" s="268" t="str">
        <f>L11</f>
        <v>온라인정보제공</v>
      </c>
      <c r="M36" s="269"/>
      <c r="N36" s="269"/>
      <c r="O36" s="269"/>
      <c r="P36" s="272"/>
      <c r="Q36" s="253"/>
      <c r="R36" s="240" t="s">
        <v>22</v>
      </c>
      <c r="S36" s="241"/>
      <c r="T36" s="242"/>
      <c r="U36" s="268" t="str">
        <f>U11</f>
        <v>제조</v>
      </c>
      <c r="V36" s="269"/>
      <c r="W36" s="269"/>
      <c r="X36" s="269"/>
      <c r="Y36" s="269"/>
      <c r="Z36" s="272"/>
      <c r="AA36" s="263" t="s">
        <v>23</v>
      </c>
      <c r="AB36" s="268" t="str">
        <f>AB11</f>
        <v>부품제조</v>
      </c>
      <c r="AC36" s="269"/>
      <c r="AD36" s="269"/>
      <c r="AE36" s="269"/>
      <c r="AF36" s="270"/>
    </row>
    <row r="37" spans="1:32" ht="13.5" customHeight="1" thickBot="1">
      <c r="A37" s="306"/>
      <c r="B37" s="278"/>
      <c r="C37" s="279"/>
      <c r="D37" s="280"/>
      <c r="E37" s="273"/>
      <c r="F37" s="274"/>
      <c r="G37" s="274"/>
      <c r="H37" s="274"/>
      <c r="I37" s="274"/>
      <c r="J37" s="275"/>
      <c r="K37" s="264"/>
      <c r="L37" s="273"/>
      <c r="M37" s="274"/>
      <c r="N37" s="274"/>
      <c r="O37" s="274"/>
      <c r="P37" s="275"/>
      <c r="Q37" s="254"/>
      <c r="R37" s="278"/>
      <c r="S37" s="279"/>
      <c r="T37" s="280"/>
      <c r="U37" s="273"/>
      <c r="V37" s="274"/>
      <c r="W37" s="274"/>
      <c r="X37" s="274"/>
      <c r="Y37" s="274"/>
      <c r="Z37" s="275"/>
      <c r="AA37" s="264"/>
      <c r="AB37" s="273"/>
      <c r="AC37" s="274"/>
      <c r="AD37" s="274"/>
      <c r="AE37" s="274"/>
      <c r="AF37" s="277"/>
    </row>
    <row r="38" spans="1:32" ht="13.5" customHeight="1">
      <c r="A38" s="300" t="s">
        <v>24</v>
      </c>
      <c r="B38" s="266"/>
      <c r="C38" s="266"/>
      <c r="D38" s="276"/>
      <c r="E38" s="265" t="s">
        <v>59</v>
      </c>
      <c r="F38" s="266"/>
      <c r="G38" s="266"/>
      <c r="H38" s="266"/>
      <c r="I38" s="266"/>
      <c r="J38" s="266"/>
      <c r="K38" s="266"/>
      <c r="L38" s="266"/>
      <c r="M38" s="266"/>
      <c r="N38" s="266"/>
      <c r="O38" s="266"/>
      <c r="P38" s="266"/>
      <c r="Q38" s="276"/>
      <c r="R38" s="265" t="s">
        <v>60</v>
      </c>
      <c r="S38" s="266"/>
      <c r="T38" s="266"/>
      <c r="U38" s="266"/>
      <c r="V38" s="266"/>
      <c r="W38" s="266"/>
      <c r="X38" s="266"/>
      <c r="Y38" s="266"/>
      <c r="Z38" s="266"/>
      <c r="AA38" s="276"/>
      <c r="AB38" s="265" t="s">
        <v>61</v>
      </c>
      <c r="AC38" s="266"/>
      <c r="AD38" s="266"/>
      <c r="AE38" s="266"/>
      <c r="AF38" s="267"/>
    </row>
    <row r="39" spans="1:32" ht="13.5" customHeight="1">
      <c r="A39" s="301" t="s">
        <v>28</v>
      </c>
      <c r="B39" s="302"/>
      <c r="C39" s="16" t="s">
        <v>29</v>
      </c>
      <c r="D39" s="16" t="s">
        <v>30</v>
      </c>
      <c r="E39" s="303" t="s">
        <v>31</v>
      </c>
      <c r="F39" s="302"/>
      <c r="G39" s="17" t="s">
        <v>32</v>
      </c>
      <c r="H39" s="16" t="s">
        <v>33</v>
      </c>
      <c r="I39" s="16" t="s">
        <v>34</v>
      </c>
      <c r="J39" s="16" t="s">
        <v>35</v>
      </c>
      <c r="K39" s="16" t="s">
        <v>32</v>
      </c>
      <c r="L39" s="16" t="s">
        <v>33</v>
      </c>
      <c r="M39" s="16" t="s">
        <v>36</v>
      </c>
      <c r="N39" s="16" t="s">
        <v>35</v>
      </c>
      <c r="O39" s="16" t="s">
        <v>32</v>
      </c>
      <c r="P39" s="16" t="s">
        <v>33</v>
      </c>
      <c r="Q39" s="16" t="s">
        <v>30</v>
      </c>
      <c r="R39" s="16" t="s">
        <v>33</v>
      </c>
      <c r="S39" s="16" t="s">
        <v>34</v>
      </c>
      <c r="T39" s="16" t="s">
        <v>35</v>
      </c>
      <c r="U39" s="16" t="s">
        <v>32</v>
      </c>
      <c r="V39" s="16" t="s">
        <v>33</v>
      </c>
      <c r="W39" s="16" t="s">
        <v>36</v>
      </c>
      <c r="X39" s="16" t="s">
        <v>35</v>
      </c>
      <c r="Y39" s="16" t="s">
        <v>32</v>
      </c>
      <c r="Z39" s="16" t="s">
        <v>33</v>
      </c>
      <c r="AA39" s="16" t="s">
        <v>30</v>
      </c>
      <c r="AB39" s="307">
        <f>AB14</f>
        <v>0</v>
      </c>
      <c r="AC39" s="308"/>
      <c r="AD39" s="308"/>
      <c r="AE39" s="308"/>
      <c r="AF39" s="309"/>
    </row>
    <row r="40" spans="1:32" ht="20.100000000000001" customHeight="1" thickBot="1">
      <c r="A40" s="296">
        <f>A15</f>
        <v>2003</v>
      </c>
      <c r="B40" s="297"/>
      <c r="C40" s="35">
        <f>C15</f>
        <v>10</v>
      </c>
      <c r="D40" s="35">
        <f>D15</f>
        <v>1</v>
      </c>
      <c r="E40" s="298">
        <f>E15</f>
        <v>5</v>
      </c>
      <c r="F40" s="299"/>
      <c r="G40" s="36" t="str">
        <f>G15</f>
        <v/>
      </c>
      <c r="H40" s="36" t="str">
        <f t="shared" ref="H40:AA40" si="1">H15</f>
        <v/>
      </c>
      <c r="I40" s="36" t="str">
        <f t="shared" si="1"/>
        <v/>
      </c>
      <c r="J40" s="36" t="str">
        <f t="shared" si="1"/>
        <v/>
      </c>
      <c r="K40" s="36" t="str">
        <f t="shared" si="1"/>
        <v/>
      </c>
      <c r="L40" s="36" t="str">
        <f t="shared" si="1"/>
        <v>5</v>
      </c>
      <c r="M40" s="36" t="str">
        <f t="shared" si="1"/>
        <v>5</v>
      </c>
      <c r="N40" s="36" t="str">
        <f t="shared" si="1"/>
        <v>0</v>
      </c>
      <c r="O40" s="36" t="str">
        <f t="shared" si="1"/>
        <v>0</v>
      </c>
      <c r="P40" s="36" t="str">
        <f t="shared" si="1"/>
        <v>0</v>
      </c>
      <c r="Q40" s="36" t="str">
        <f t="shared" si="1"/>
        <v>0</v>
      </c>
      <c r="R40" s="36" t="str">
        <f t="shared" si="1"/>
        <v/>
      </c>
      <c r="S40" s="36" t="str">
        <f t="shared" si="1"/>
        <v/>
      </c>
      <c r="T40" s="36" t="str">
        <f t="shared" si="1"/>
        <v/>
      </c>
      <c r="U40" s="36" t="str">
        <f t="shared" si="1"/>
        <v/>
      </c>
      <c r="V40" s="36" t="str">
        <f t="shared" si="1"/>
        <v/>
      </c>
      <c r="W40" s="36" t="str">
        <f t="shared" si="1"/>
        <v>5</v>
      </c>
      <c r="X40" s="36" t="str">
        <f t="shared" si="1"/>
        <v>5</v>
      </c>
      <c r="Y40" s="36" t="str">
        <f t="shared" si="1"/>
        <v>0</v>
      </c>
      <c r="Z40" s="36" t="str">
        <f t="shared" si="1"/>
        <v>0</v>
      </c>
      <c r="AA40" s="36" t="str">
        <f t="shared" si="1"/>
        <v>0</v>
      </c>
      <c r="AB40" s="310"/>
      <c r="AC40" s="311"/>
      <c r="AD40" s="311"/>
      <c r="AE40" s="311"/>
      <c r="AF40" s="312"/>
    </row>
    <row r="41" spans="1:32" ht="13.5" customHeight="1">
      <c r="A41" s="18" t="s">
        <v>29</v>
      </c>
      <c r="B41" s="19" t="s">
        <v>30</v>
      </c>
      <c r="C41" s="265" t="s">
        <v>62</v>
      </c>
      <c r="D41" s="266"/>
      <c r="E41" s="266"/>
      <c r="F41" s="266"/>
      <c r="G41" s="266"/>
      <c r="H41" s="276"/>
      <c r="I41" s="265" t="s">
        <v>63</v>
      </c>
      <c r="J41" s="266"/>
      <c r="K41" s="276"/>
      <c r="L41" s="265" t="s">
        <v>64</v>
      </c>
      <c r="M41" s="266"/>
      <c r="N41" s="276"/>
      <c r="O41" s="265" t="s">
        <v>65</v>
      </c>
      <c r="P41" s="266"/>
      <c r="Q41" s="266"/>
      <c r="R41" s="266"/>
      <c r="S41" s="276"/>
      <c r="T41" s="265" t="s">
        <v>66</v>
      </c>
      <c r="U41" s="266"/>
      <c r="V41" s="266"/>
      <c r="W41" s="266"/>
      <c r="X41" s="266"/>
      <c r="Y41" s="276"/>
      <c r="Z41" s="265" t="s">
        <v>67</v>
      </c>
      <c r="AA41" s="266"/>
      <c r="AB41" s="266"/>
      <c r="AC41" s="266"/>
      <c r="AD41" s="276"/>
      <c r="AE41" s="265" t="s">
        <v>68</v>
      </c>
      <c r="AF41" s="267"/>
    </row>
    <row r="42" spans="1:32" ht="20.100000000000001" customHeight="1">
      <c r="A42" s="37">
        <f t="shared" ref="A42:C44" si="2">A17</f>
        <v>10</v>
      </c>
      <c r="B42" s="63">
        <f t="shared" si="2"/>
        <v>1</v>
      </c>
      <c r="C42" s="328" t="str">
        <f t="shared" si="2"/>
        <v>1시계</v>
      </c>
      <c r="D42" s="329"/>
      <c r="E42" s="329"/>
      <c r="F42" s="329"/>
      <c r="G42" s="329"/>
      <c r="H42" s="330"/>
      <c r="I42" s="334">
        <f>I17</f>
        <v>0</v>
      </c>
      <c r="J42" s="331"/>
      <c r="K42" s="332"/>
      <c r="L42" s="316">
        <f>L17</f>
        <v>1</v>
      </c>
      <c r="M42" s="331"/>
      <c r="N42" s="332"/>
      <c r="O42" s="313">
        <f>O17</f>
        <v>11000</v>
      </c>
      <c r="P42" s="314"/>
      <c r="Q42" s="314"/>
      <c r="R42" s="314"/>
      <c r="S42" s="315"/>
      <c r="T42" s="313">
        <f>T17</f>
        <v>10000</v>
      </c>
      <c r="U42" s="314"/>
      <c r="V42" s="314"/>
      <c r="W42" s="314"/>
      <c r="X42" s="314"/>
      <c r="Y42" s="315"/>
      <c r="Z42" s="313">
        <f>Z17</f>
        <v>1000</v>
      </c>
      <c r="AA42" s="314"/>
      <c r="AB42" s="314"/>
      <c r="AC42" s="314"/>
      <c r="AD42" s="315"/>
      <c r="AE42" s="316"/>
      <c r="AF42" s="317"/>
    </row>
    <row r="43" spans="1:32" ht="20.100000000000001" customHeight="1">
      <c r="A43" s="37">
        <f t="shared" si="2"/>
        <v>0</v>
      </c>
      <c r="B43" s="63">
        <f t="shared" si="2"/>
        <v>0</v>
      </c>
      <c r="C43" s="328" t="str">
        <f t="shared" si="2"/>
        <v>2반지</v>
      </c>
      <c r="D43" s="329"/>
      <c r="E43" s="329"/>
      <c r="F43" s="329"/>
      <c r="G43" s="329"/>
      <c r="H43" s="330"/>
      <c r="I43" s="334">
        <f>I18</f>
        <v>0</v>
      </c>
      <c r="J43" s="331"/>
      <c r="K43" s="332"/>
      <c r="L43" s="316">
        <f>L18</f>
        <v>2</v>
      </c>
      <c r="M43" s="331"/>
      <c r="N43" s="332"/>
      <c r="O43" s="313">
        <f>O18</f>
        <v>22000</v>
      </c>
      <c r="P43" s="314"/>
      <c r="Q43" s="314"/>
      <c r="R43" s="314"/>
      <c r="S43" s="315"/>
      <c r="T43" s="313">
        <f>T18</f>
        <v>40000</v>
      </c>
      <c r="U43" s="314"/>
      <c r="V43" s="314"/>
      <c r="W43" s="314"/>
      <c r="X43" s="314"/>
      <c r="Y43" s="315"/>
      <c r="Z43" s="313">
        <f>Z18</f>
        <v>4000</v>
      </c>
      <c r="AA43" s="314"/>
      <c r="AB43" s="314"/>
      <c r="AC43" s="314"/>
      <c r="AD43" s="315"/>
      <c r="AE43" s="316"/>
      <c r="AF43" s="317"/>
    </row>
    <row r="44" spans="1:32" ht="20.100000000000001" customHeight="1">
      <c r="A44" s="37">
        <f t="shared" si="2"/>
        <v>0</v>
      </c>
      <c r="B44" s="63">
        <f t="shared" si="2"/>
        <v>0</v>
      </c>
      <c r="C44" s="328" t="str">
        <f t="shared" si="2"/>
        <v>3라면</v>
      </c>
      <c r="D44" s="329"/>
      <c r="E44" s="329"/>
      <c r="F44" s="329"/>
      <c r="G44" s="329"/>
      <c r="H44" s="330"/>
      <c r="I44" s="334">
        <f>I19</f>
        <v>0</v>
      </c>
      <c r="J44" s="331"/>
      <c r="K44" s="332"/>
      <c r="L44" s="316">
        <f>L19</f>
        <v>3</v>
      </c>
      <c r="M44" s="331"/>
      <c r="N44" s="332"/>
      <c r="O44" s="313">
        <f>O19</f>
        <v>33000</v>
      </c>
      <c r="P44" s="314"/>
      <c r="Q44" s="314"/>
      <c r="R44" s="314"/>
      <c r="S44" s="315"/>
      <c r="T44" s="313">
        <f>T19</f>
        <v>90000</v>
      </c>
      <c r="U44" s="314"/>
      <c r="V44" s="314"/>
      <c r="W44" s="314"/>
      <c r="X44" s="314"/>
      <c r="Y44" s="315"/>
      <c r="Z44" s="313">
        <f>Z19</f>
        <v>9000</v>
      </c>
      <c r="AA44" s="314"/>
      <c r="AB44" s="314"/>
      <c r="AC44" s="314"/>
      <c r="AD44" s="315"/>
      <c r="AE44" s="316"/>
      <c r="AF44" s="317"/>
    </row>
    <row r="45" spans="1:32" ht="20.100000000000001" customHeight="1">
      <c r="A45" s="37"/>
      <c r="B45" s="63"/>
      <c r="C45" s="328" t="str">
        <f>C20</f>
        <v>4음료</v>
      </c>
      <c r="D45" s="329"/>
      <c r="E45" s="329"/>
      <c r="F45" s="329"/>
      <c r="G45" s="329"/>
      <c r="H45" s="330"/>
      <c r="I45" s="334"/>
      <c r="J45" s="346"/>
      <c r="K45" s="347"/>
      <c r="L45" s="316">
        <f>L20</f>
        <v>4</v>
      </c>
      <c r="M45" s="331"/>
      <c r="N45" s="332"/>
      <c r="O45" s="313">
        <f>O20</f>
        <v>44000</v>
      </c>
      <c r="P45" s="314"/>
      <c r="Q45" s="314"/>
      <c r="R45" s="314"/>
      <c r="S45" s="315"/>
      <c r="T45" s="313">
        <f>T20</f>
        <v>160000</v>
      </c>
      <c r="U45" s="314"/>
      <c r="V45" s="314"/>
      <c r="W45" s="314"/>
      <c r="X45" s="314"/>
      <c r="Y45" s="315"/>
      <c r="Z45" s="313">
        <f>Z20</f>
        <v>16000</v>
      </c>
      <c r="AA45" s="314"/>
      <c r="AB45" s="314"/>
      <c r="AC45" s="314"/>
      <c r="AD45" s="315"/>
      <c r="AE45" s="335"/>
      <c r="AF45" s="336"/>
    </row>
    <row r="46" spans="1:32" ht="20.100000000000001" customHeight="1">
      <c r="A46" s="37">
        <f>A20</f>
        <v>0</v>
      </c>
      <c r="B46" s="63">
        <f>B20</f>
        <v>0</v>
      </c>
      <c r="C46" s="328" t="str">
        <f>C21</f>
        <v>5과자</v>
      </c>
      <c r="D46" s="329"/>
      <c r="E46" s="329"/>
      <c r="F46" s="329"/>
      <c r="G46" s="329"/>
      <c r="H46" s="330"/>
      <c r="I46" s="334">
        <f>I20</f>
        <v>0</v>
      </c>
      <c r="J46" s="331"/>
      <c r="K46" s="332"/>
      <c r="L46" s="316">
        <f>L21</f>
        <v>5</v>
      </c>
      <c r="M46" s="331"/>
      <c r="N46" s="332"/>
      <c r="O46" s="313">
        <f>O21</f>
        <v>55000</v>
      </c>
      <c r="P46" s="314"/>
      <c r="Q46" s="314"/>
      <c r="R46" s="314"/>
      <c r="S46" s="315"/>
      <c r="T46" s="313">
        <f>T21</f>
        <v>250000</v>
      </c>
      <c r="U46" s="314"/>
      <c r="V46" s="314"/>
      <c r="W46" s="314"/>
      <c r="X46" s="314"/>
      <c r="Y46" s="315"/>
      <c r="Z46" s="313">
        <f>Z21</f>
        <v>25000</v>
      </c>
      <c r="AA46" s="314"/>
      <c r="AB46" s="314"/>
      <c r="AC46" s="314"/>
      <c r="AD46" s="315"/>
      <c r="AE46" s="316"/>
      <c r="AF46" s="317"/>
    </row>
    <row r="47" spans="1:32" ht="13.5" customHeight="1">
      <c r="A47" s="301" t="s">
        <v>46</v>
      </c>
      <c r="B47" s="327"/>
      <c r="C47" s="327"/>
      <c r="D47" s="327"/>
      <c r="E47" s="302"/>
      <c r="F47" s="303" t="s">
        <v>47</v>
      </c>
      <c r="G47" s="327"/>
      <c r="H47" s="327"/>
      <c r="I47" s="327"/>
      <c r="J47" s="302"/>
      <c r="K47" s="303" t="s">
        <v>48</v>
      </c>
      <c r="L47" s="327"/>
      <c r="M47" s="327"/>
      <c r="N47" s="327"/>
      <c r="O47" s="302"/>
      <c r="P47" s="303" t="s">
        <v>49</v>
      </c>
      <c r="Q47" s="327"/>
      <c r="R47" s="327"/>
      <c r="S47" s="327"/>
      <c r="T47" s="302"/>
      <c r="U47" s="303" t="s">
        <v>50</v>
      </c>
      <c r="V47" s="327"/>
      <c r="W47" s="327"/>
      <c r="X47" s="327"/>
      <c r="Y47" s="302"/>
      <c r="Z47" s="323" t="s">
        <v>51</v>
      </c>
      <c r="AA47" s="324"/>
      <c r="AB47" s="324"/>
      <c r="AC47" s="324"/>
      <c r="AD47" s="341" t="str">
        <f>IF(AG1=1,"영수","청구")</f>
        <v>영수</v>
      </c>
      <c r="AE47" s="341"/>
      <c r="AF47" s="318" t="s">
        <v>52</v>
      </c>
    </row>
    <row r="48" spans="1:32" ht="19.5" customHeight="1" thickBot="1">
      <c r="A48" s="338">
        <f>A23</f>
        <v>605000</v>
      </c>
      <c r="B48" s="339"/>
      <c r="C48" s="339"/>
      <c r="D48" s="339"/>
      <c r="E48" s="340"/>
      <c r="F48" s="320"/>
      <c r="G48" s="321"/>
      <c r="H48" s="321"/>
      <c r="I48" s="321"/>
      <c r="J48" s="322"/>
      <c r="K48" s="320"/>
      <c r="L48" s="321"/>
      <c r="M48" s="321"/>
      <c r="N48" s="321"/>
      <c r="O48" s="322"/>
      <c r="P48" s="320"/>
      <c r="Q48" s="321"/>
      <c r="R48" s="321"/>
      <c r="S48" s="321"/>
      <c r="T48" s="322"/>
      <c r="U48" s="320"/>
      <c r="V48" s="321"/>
      <c r="W48" s="321"/>
      <c r="X48" s="321"/>
      <c r="Y48" s="322"/>
      <c r="Z48" s="325"/>
      <c r="AA48" s="326"/>
      <c r="AB48" s="326"/>
      <c r="AC48" s="326"/>
      <c r="AD48" s="342"/>
      <c r="AE48" s="342"/>
      <c r="AF48" s="319"/>
    </row>
    <row r="49" spans="1:32" ht="15" customHeight="1">
      <c r="A49" s="337" t="s">
        <v>112</v>
      </c>
      <c r="B49" s="337"/>
      <c r="C49" s="337"/>
      <c r="D49" s="337"/>
      <c r="E49" s="337"/>
      <c r="F49" s="337"/>
      <c r="G49" s="337"/>
      <c r="H49" s="337"/>
      <c r="I49" s="337"/>
      <c r="J49" s="337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124" t="s">
        <v>110</v>
      </c>
      <c r="V49" s="125"/>
      <c r="W49" s="125"/>
      <c r="X49" s="125"/>
      <c r="Y49" s="125"/>
      <c r="Z49" s="125"/>
      <c r="AA49" s="125"/>
      <c r="AB49" s="125"/>
      <c r="AC49" s="125"/>
      <c r="AD49" s="125"/>
      <c r="AE49" s="125"/>
      <c r="AF49" s="125"/>
    </row>
    <row r="50" spans="1:32" ht="13.5" customHeight="1">
      <c r="O50" s="333"/>
      <c r="P50" s="333"/>
      <c r="Q50" s="333"/>
      <c r="R50" s="333"/>
      <c r="S50" s="333"/>
      <c r="T50" s="333"/>
      <c r="U50" s="333"/>
      <c r="V50" s="333"/>
      <c r="W50" s="333"/>
      <c r="X50" s="333"/>
      <c r="Y50" s="333"/>
      <c r="Z50" s="333"/>
      <c r="AA50" s="333"/>
      <c r="AB50" s="333"/>
      <c r="AC50" s="333"/>
      <c r="AD50" s="333"/>
      <c r="AE50" s="333"/>
      <c r="AF50" s="333"/>
    </row>
    <row r="51" spans="1:32" ht="18" customHeight="1"/>
  </sheetData>
  <mergeCells count="256">
    <mergeCell ref="AA3:AB3"/>
    <mergeCell ref="AD3:AE3"/>
    <mergeCell ref="AA28:AB28"/>
    <mergeCell ref="AD28:AE28"/>
    <mergeCell ref="AE21:AF21"/>
    <mergeCell ref="Z21:AD21"/>
    <mergeCell ref="AE18:AF18"/>
    <mergeCell ref="AE19:AF19"/>
    <mergeCell ref="AB14:AF15"/>
    <mergeCell ref="AA7:AA8"/>
    <mergeCell ref="A24:J24"/>
    <mergeCell ref="A2:F2"/>
    <mergeCell ref="A27:F27"/>
    <mergeCell ref="C45:H45"/>
    <mergeCell ref="I45:K45"/>
    <mergeCell ref="I17:K17"/>
    <mergeCell ref="I18:K18"/>
    <mergeCell ref="C21:H21"/>
    <mergeCell ref="I19:K19"/>
    <mergeCell ref="B30:D31"/>
    <mergeCell ref="AE45:AF45"/>
    <mergeCell ref="Z44:AD44"/>
    <mergeCell ref="AE44:AF44"/>
    <mergeCell ref="A49:J49"/>
    <mergeCell ref="F47:J47"/>
    <mergeCell ref="K47:O47"/>
    <mergeCell ref="A48:E48"/>
    <mergeCell ref="C44:H44"/>
    <mergeCell ref="O44:S44"/>
    <mergeCell ref="AD47:AE48"/>
    <mergeCell ref="L21:N21"/>
    <mergeCell ref="O21:S21"/>
    <mergeCell ref="T21:Y21"/>
    <mergeCell ref="A47:E47"/>
    <mergeCell ref="L45:N45"/>
    <mergeCell ref="O45:S45"/>
    <mergeCell ref="C46:H46"/>
    <mergeCell ref="O46:S46"/>
    <mergeCell ref="L46:N46"/>
    <mergeCell ref="C43:H43"/>
    <mergeCell ref="Z42:AD42"/>
    <mergeCell ref="AE42:AF42"/>
    <mergeCell ref="T44:Y44"/>
    <mergeCell ref="T42:Y42"/>
    <mergeCell ref="Z43:AD43"/>
    <mergeCell ref="AE43:AF43"/>
    <mergeCell ref="O50:AF50"/>
    <mergeCell ref="I41:K41"/>
    <mergeCell ref="I42:K42"/>
    <mergeCell ref="I46:K46"/>
    <mergeCell ref="I44:K44"/>
    <mergeCell ref="I43:K43"/>
    <mergeCell ref="L41:N41"/>
    <mergeCell ref="T45:Y45"/>
    <mergeCell ref="Z45:AD45"/>
    <mergeCell ref="L44:N44"/>
    <mergeCell ref="T43:Y43"/>
    <mergeCell ref="L42:N42"/>
    <mergeCell ref="L43:N43"/>
    <mergeCell ref="O41:S41"/>
    <mergeCell ref="R33:T33"/>
    <mergeCell ref="R35:T35"/>
    <mergeCell ref="O43:S43"/>
    <mergeCell ref="B32:D32"/>
    <mergeCell ref="C41:H41"/>
    <mergeCell ref="F48:J48"/>
    <mergeCell ref="K48:O48"/>
    <mergeCell ref="P48:T48"/>
    <mergeCell ref="T46:Y46"/>
    <mergeCell ref="P47:T47"/>
    <mergeCell ref="C42:H42"/>
    <mergeCell ref="O42:S42"/>
    <mergeCell ref="Z46:AD46"/>
    <mergeCell ref="AE46:AF46"/>
    <mergeCell ref="AF47:AF48"/>
    <mergeCell ref="U48:Y48"/>
    <mergeCell ref="Z47:AC48"/>
    <mergeCell ref="U47:Y47"/>
    <mergeCell ref="A39:B39"/>
    <mergeCell ref="E39:F39"/>
    <mergeCell ref="A30:A37"/>
    <mergeCell ref="B36:D37"/>
    <mergeCell ref="AB39:AF40"/>
    <mergeCell ref="T41:Y41"/>
    <mergeCell ref="Z41:AD41"/>
    <mergeCell ref="AE41:AF41"/>
    <mergeCell ref="N30:N31"/>
    <mergeCell ref="B35:D35"/>
    <mergeCell ref="E32:J33"/>
    <mergeCell ref="B33:D33"/>
    <mergeCell ref="B34:D34"/>
    <mergeCell ref="A40:B40"/>
    <mergeCell ref="E40:F40"/>
    <mergeCell ref="A38:D38"/>
    <mergeCell ref="E36:J37"/>
    <mergeCell ref="E38:Q38"/>
    <mergeCell ref="L36:P37"/>
    <mergeCell ref="AF32:AF33"/>
    <mergeCell ref="U32:Z33"/>
    <mergeCell ref="P32:P33"/>
    <mergeCell ref="R32:T32"/>
    <mergeCell ref="E30:E31"/>
    <mergeCell ref="F30:F31"/>
    <mergeCell ref="AA32:AA33"/>
    <mergeCell ref="K32:K33"/>
    <mergeCell ref="K36:K37"/>
    <mergeCell ref="AB38:AF38"/>
    <mergeCell ref="U34:AF35"/>
    <mergeCell ref="U36:Z37"/>
    <mergeCell ref="AA36:AA37"/>
    <mergeCell ref="R38:AA38"/>
    <mergeCell ref="AB36:AF37"/>
    <mergeCell ref="R36:T37"/>
    <mergeCell ref="AF30:AF31"/>
    <mergeCell ref="AC30:AC31"/>
    <mergeCell ref="P30:P31"/>
    <mergeCell ref="Q30:Q37"/>
    <mergeCell ref="R30:T31"/>
    <mergeCell ref="E34:P35"/>
    <mergeCell ref="R34:T34"/>
    <mergeCell ref="K30:K31"/>
    <mergeCell ref="L30:L31"/>
    <mergeCell ref="AB32:AE33"/>
    <mergeCell ref="M30:M31"/>
    <mergeCell ref="K23:O23"/>
    <mergeCell ref="O30:O31"/>
    <mergeCell ref="L32:O33"/>
    <mergeCell ref="P25:AF25"/>
    <mergeCell ref="W28:Z28"/>
    <mergeCell ref="W29:Z29"/>
    <mergeCell ref="U24:AF24"/>
    <mergeCell ref="A28:V29"/>
    <mergeCell ref="AE30:AE31"/>
    <mergeCell ref="P23:T23"/>
    <mergeCell ref="A22:E22"/>
    <mergeCell ref="F22:J22"/>
    <mergeCell ref="K22:O22"/>
    <mergeCell ref="G30:G31"/>
    <mergeCell ref="H30:H31"/>
    <mergeCell ref="I30:I31"/>
    <mergeCell ref="J30:J31"/>
    <mergeCell ref="A23:E23"/>
    <mergeCell ref="F23:J23"/>
    <mergeCell ref="AE20:AF20"/>
    <mergeCell ref="AF22:AF23"/>
    <mergeCell ref="U23:Y23"/>
    <mergeCell ref="U22:Y22"/>
    <mergeCell ref="Z22:AC23"/>
    <mergeCell ref="AD22:AE23"/>
    <mergeCell ref="O19:S19"/>
    <mergeCell ref="T19:Y19"/>
    <mergeCell ref="Z19:AD19"/>
    <mergeCell ref="C18:H18"/>
    <mergeCell ref="P22:T22"/>
    <mergeCell ref="T20:Y20"/>
    <mergeCell ref="Z20:AD20"/>
    <mergeCell ref="L18:N18"/>
    <mergeCell ref="L19:N19"/>
    <mergeCell ref="L20:N20"/>
    <mergeCell ref="T16:Y16"/>
    <mergeCell ref="Z16:AD16"/>
    <mergeCell ref="AE16:AF16"/>
    <mergeCell ref="AE17:AF17"/>
    <mergeCell ref="C20:H20"/>
    <mergeCell ref="O20:S20"/>
    <mergeCell ref="T18:Y18"/>
    <mergeCell ref="Z18:AD18"/>
    <mergeCell ref="I20:K20"/>
    <mergeCell ref="C19:H19"/>
    <mergeCell ref="C17:H17"/>
    <mergeCell ref="O17:S17"/>
    <mergeCell ref="T17:Y17"/>
    <mergeCell ref="Z17:AD17"/>
    <mergeCell ref="L17:N17"/>
    <mergeCell ref="O18:S18"/>
    <mergeCell ref="M5:M6"/>
    <mergeCell ref="L7:O8"/>
    <mergeCell ref="O5:O6"/>
    <mergeCell ref="C16:H16"/>
    <mergeCell ref="O16:S16"/>
    <mergeCell ref="L16:N16"/>
    <mergeCell ref="I16:K16"/>
    <mergeCell ref="B7:D7"/>
    <mergeCell ref="B10:D10"/>
    <mergeCell ref="E7:J8"/>
    <mergeCell ref="B8:D8"/>
    <mergeCell ref="B9:D9"/>
    <mergeCell ref="A15:B15"/>
    <mergeCell ref="E15:F15"/>
    <mergeCell ref="A14:B14"/>
    <mergeCell ref="E14:F14"/>
    <mergeCell ref="A13:D13"/>
    <mergeCell ref="E13:Q13"/>
    <mergeCell ref="B11:D12"/>
    <mergeCell ref="E11:J12"/>
    <mergeCell ref="K11:K12"/>
    <mergeCell ref="L11:P12"/>
    <mergeCell ref="A5:A12"/>
    <mergeCell ref="B5:D6"/>
    <mergeCell ref="E5:E6"/>
    <mergeCell ref="F5:F6"/>
    <mergeCell ref="R13:AA13"/>
    <mergeCell ref="AB13:AF13"/>
    <mergeCell ref="R11:T12"/>
    <mergeCell ref="U11:Z12"/>
    <mergeCell ref="AA11:AA12"/>
    <mergeCell ref="AB11:AF12"/>
    <mergeCell ref="AF7:AF8"/>
    <mergeCell ref="U9:AF10"/>
    <mergeCell ref="AE5:AE6"/>
    <mergeCell ref="AF5:AF6"/>
    <mergeCell ref="AA5:AA6"/>
    <mergeCell ref="AB5:AB6"/>
    <mergeCell ref="AC5:AC6"/>
    <mergeCell ref="AD5:AD6"/>
    <mergeCell ref="W5:W6"/>
    <mergeCell ref="R5:T6"/>
    <mergeCell ref="E9:P10"/>
    <mergeCell ref="R9:T9"/>
    <mergeCell ref="X5:X6"/>
    <mergeCell ref="Y5:Y6"/>
    <mergeCell ref="AB7:AE8"/>
    <mergeCell ref="R10:T10"/>
    <mergeCell ref="K7:K8"/>
    <mergeCell ref="K5:K6"/>
    <mergeCell ref="L5:L6"/>
    <mergeCell ref="P5:P6"/>
    <mergeCell ref="A3:V4"/>
    <mergeCell ref="G5:G6"/>
    <mergeCell ref="H5:H6"/>
    <mergeCell ref="N5:N6"/>
    <mergeCell ref="P7:P8"/>
    <mergeCell ref="R7:T7"/>
    <mergeCell ref="R8:T8"/>
    <mergeCell ref="U7:Z8"/>
    <mergeCell ref="Q5:Q12"/>
    <mergeCell ref="A1:AF1"/>
    <mergeCell ref="V2:AA2"/>
    <mergeCell ref="I5:I6"/>
    <mergeCell ref="J5:J6"/>
    <mergeCell ref="AB2:AF2"/>
    <mergeCell ref="W3:Z3"/>
    <mergeCell ref="U5:U6"/>
    <mergeCell ref="V5:V6"/>
    <mergeCell ref="W4:Z4"/>
    <mergeCell ref="Z5:Z6"/>
    <mergeCell ref="U49:AF49"/>
    <mergeCell ref="U30:U31"/>
    <mergeCell ref="V30:V31"/>
    <mergeCell ref="W30:W31"/>
    <mergeCell ref="X30:X31"/>
    <mergeCell ref="Y30:Y31"/>
    <mergeCell ref="Z30:Z31"/>
    <mergeCell ref="AA30:AA31"/>
    <mergeCell ref="AB30:AB31"/>
    <mergeCell ref="AD30:AD31"/>
  </mergeCells>
  <phoneticPr fontId="2" type="noConversion"/>
  <pageMargins left="0.74803149606299213" right="0.74803149606299213" top="0.43307086614173229" bottom="0.45" header="0.43307086614173229" footer="0.19685039370078741"/>
  <pageSetup paperSize="9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자료입력페이지</vt:lpstr>
      <vt:lpstr>세금계산서 출력페이지</vt:lpstr>
      <vt:lpstr>'세금계산서 출력페이지'!Print_Area</vt:lpstr>
      <vt:lpstr>자료입력페이지!Print_Area</vt:lpstr>
    </vt:vector>
  </TitlesOfParts>
  <Company>(주)와이즈드림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세금계산서 자동계산</dc:title>
  <dc:creator>와우폼(www.wowform.com)</dc:creator>
  <dc:description>본 문서의 2차 저작권은 와우폼에 있습니다.</dc:description>
  <cp:lastModifiedBy>Registered User</cp:lastModifiedBy>
  <cp:lastPrinted>2005-07-26T01:28:10Z</cp:lastPrinted>
  <dcterms:created xsi:type="dcterms:W3CDTF">2001-11-20T14:28:03Z</dcterms:created>
  <dcterms:modified xsi:type="dcterms:W3CDTF">2017-06-23T04:45:01Z</dcterms:modified>
</cp:coreProperties>
</file>